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0"/>
  <workbookPr/>
  <mc:AlternateContent xmlns:mc="http://schemas.openxmlformats.org/markup-compatibility/2006">
    <mc:Choice Requires="x15">
      <x15ac:absPath xmlns:x15ac="http://schemas.microsoft.com/office/spreadsheetml/2010/11/ac" url="https://systemiq.sharepoint.com/sites/LivingWagesPhase2FCINestle.NES0005-LivingWagesPhase2FCINestl/Shared Documents/2_Working Documents/07. Case Studies from NGOs/Philippines/"/>
    </mc:Choice>
  </mc:AlternateContent>
  <xr:revisionPtr revIDLastSave="50" documentId="11_BDF4971C2037AE0748558BCBD82D9D508F37976E" xr6:coauthVersionLast="47" xr6:coauthVersionMax="47" xr10:uidLastSave="{5627EA6B-029A-4803-B620-A14EA8A5CB28}"/>
  <bookViews>
    <workbookView xWindow="28680" yWindow="-120" windowWidth="29040" windowHeight="15840" firstSheet="2" activeTab="2" xr2:uid="{00000000-000D-0000-FFFF-FFFF00000000}"/>
  </bookViews>
  <sheets>
    <sheet name="0) Index" sheetId="1" r:id="rId1"/>
    <sheet name="1) A - Building a baseline" sheetId="2" r:id="rId2"/>
    <sheet name="2) Final Data" sheetId="3" r:id="rId3"/>
    <sheet name="3) Healthy Diets (B1)" sheetId="4" r:id="rId4"/>
    <sheet name="4) Household Size and FTWE" sheetId="5" r:id="rId5"/>
    <sheet name="5) Dashboard"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TALRN5ir24Y8jqIOfGW+QS2rk2x2O0PpVcrVmp+I6/A="/>
    </ext>
  </extLst>
</workbook>
</file>

<file path=xl/calcChain.xml><?xml version="1.0" encoding="utf-8"?>
<calcChain xmlns="http://schemas.openxmlformats.org/spreadsheetml/2006/main">
  <c r="D118" i="3" l="1"/>
  <c r="D148" i="3"/>
  <c r="D113" i="3"/>
  <c r="D45" i="3"/>
  <c r="E47" i="3"/>
  <c r="E46" i="3"/>
  <c r="E45" i="3"/>
  <c r="D47" i="3"/>
  <c r="D46" i="3"/>
  <c r="F145" i="3"/>
  <c r="D145" i="3"/>
  <c r="D144" i="3"/>
  <c r="D149" i="3"/>
  <c r="M45" i="6" l="1"/>
  <c r="F144" i="3" l="1"/>
  <c r="M46" i="6" l="1"/>
  <c r="M47" i="6"/>
  <c r="M48" i="6"/>
  <c r="L46" i="6"/>
  <c r="L47" i="6"/>
  <c r="L48" i="6"/>
  <c r="L45" i="6"/>
  <c r="D102" i="3"/>
  <c r="E145" i="3" s="1"/>
  <c r="E144" i="3" l="1"/>
  <c r="CJ61" i="6"/>
  <c r="CJ62" i="6"/>
  <c r="CJ63" i="6"/>
  <c r="CJ64" i="6"/>
  <c r="CJ65" i="6"/>
  <c r="CJ66" i="6"/>
  <c r="CJ67" i="6"/>
  <c r="CJ60" i="6"/>
  <c r="CJ46" i="6"/>
  <c r="CJ47" i="6"/>
  <c r="CJ48" i="6"/>
  <c r="CJ49" i="6"/>
  <c r="CJ50" i="6"/>
  <c r="CJ45" i="6"/>
  <c r="BL57" i="6"/>
  <c r="BL56" i="6"/>
  <c r="BK56" i="6" s="1"/>
  <c r="BL50" i="6"/>
  <c r="BL49" i="6"/>
  <c r="BK49" i="6"/>
  <c r="BK43" i="6"/>
  <c r="BK44" i="6"/>
  <c r="BK45" i="6"/>
  <c r="BK46" i="6"/>
  <c r="AA47" i="6"/>
  <c r="AA46" i="6"/>
  <c r="AA45" i="6"/>
  <c r="AA44" i="6"/>
  <c r="D53" i="3"/>
  <c r="D52" i="3"/>
  <c r="BK57" i="6" l="1"/>
  <c r="BK50" i="6"/>
  <c r="D151" i="3"/>
  <c r="D150" i="3"/>
  <c r="K48" i="6"/>
  <c r="CK45" i="6" l="1"/>
  <c r="CK67" i="6" l="1"/>
  <c r="CK66" i="6"/>
  <c r="CK65" i="6"/>
  <c r="CK64" i="6"/>
  <c r="CK63" i="6"/>
  <c r="CK62" i="6"/>
  <c r="CK61" i="6"/>
  <c r="CK60" i="6"/>
  <c r="CK54" i="6"/>
  <c r="CK50" i="6"/>
  <c r="CK49" i="6"/>
  <c r="CK48" i="6"/>
  <c r="CK47" i="6"/>
  <c r="AB47" i="6"/>
  <c r="CK46" i="6"/>
  <c r="AB46" i="6"/>
  <c r="AB45" i="6"/>
  <c r="AB44" i="6"/>
  <c r="BW33" i="6"/>
  <c r="D7" i="5"/>
  <c r="C7" i="5"/>
  <c r="B7" i="5"/>
  <c r="E10" i="4"/>
  <c r="D10" i="4"/>
  <c r="C10" i="4"/>
  <c r="F8" i="4"/>
  <c r="E8" i="4"/>
  <c r="E9" i="4" s="1"/>
  <c r="D8" i="4"/>
  <c r="D9" i="4" s="1"/>
  <c r="C8" i="4"/>
  <c r="C9" i="4" s="1"/>
  <c r="C11" i="4" s="1"/>
  <c r="F151" i="3"/>
  <c r="F150" i="3"/>
  <c r="E150" i="3"/>
  <c r="G150" i="3" s="1"/>
  <c r="F149" i="3"/>
  <c r="F148" i="3"/>
  <c r="J47" i="6"/>
  <c r="E111" i="3"/>
  <c r="E53" i="3"/>
  <c r="F53" i="3" s="1"/>
  <c r="AA57" i="6" s="1"/>
  <c r="Z15" i="6" s="1"/>
  <c r="E52" i="3"/>
  <c r="F52" i="3" s="1"/>
  <c r="AA58" i="6" s="1"/>
  <c r="Z14" i="6" s="1"/>
  <c r="E49" i="3"/>
  <c r="F49" i="3" s="1"/>
  <c r="E48" i="3"/>
  <c r="F48" i="3" s="1"/>
  <c r="F47" i="3"/>
  <c r="F46" i="3"/>
  <c r="F45" i="3"/>
  <c r="AA53" i="6" s="1"/>
  <c r="AE14" i="6" l="1"/>
  <c r="U14" i="6"/>
  <c r="D11" i="4"/>
  <c r="I46" i="6"/>
  <c r="AA51" i="6"/>
  <c r="AE16" i="6" s="1"/>
  <c r="I45" i="6"/>
  <c r="AA52" i="6"/>
  <c r="AE15" i="6" s="1"/>
  <c r="F9" i="4"/>
  <c r="F11" i="4" s="1"/>
  <c r="E11" i="4"/>
  <c r="AM21" i="6"/>
  <c r="D126" i="3"/>
  <c r="AS49" i="6" s="1"/>
  <c r="E149" i="3"/>
  <c r="G149" i="3" s="1"/>
  <c r="E112" i="3"/>
  <c r="G144" i="3"/>
  <c r="G145" i="3"/>
  <c r="D121" i="3"/>
  <c r="AS44" i="6" s="1"/>
  <c r="D122" i="3"/>
  <c r="AS45" i="6" s="1"/>
  <c r="E108" i="3"/>
  <c r="D123" i="3"/>
  <c r="AS46" i="6" s="1"/>
  <c r="E148" i="3"/>
  <c r="G148" i="3" s="1"/>
  <c r="E151" i="3"/>
  <c r="G151" i="3" s="1"/>
  <c r="E107" i="3"/>
  <c r="E109" i="3"/>
  <c r="D124" i="3"/>
  <c r="AS47" i="6" s="1"/>
  <c r="E110" i="3"/>
  <c r="D125" i="3"/>
  <c r="AS48" i="6" s="1"/>
  <c r="AM14" i="6" l="1"/>
  <c r="E113" i="3"/>
  <c r="D127" i="3"/>
  <c r="E11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29" authorId="0" shapeId="0" xr:uid="{00000000-0006-0000-0100-000001000000}">
      <text>
        <r>
          <rPr>
            <sz val="11"/>
            <color theme="1"/>
            <rFont val="Aptos Narrow"/>
            <scheme val="minor"/>
          </rPr>
          <t>======
ID#AAABS0vounU
Erika Padiernos    (2024-07-31 00:41:09)
Pickup by ASKI - HEE</t>
        </r>
      </text>
    </comment>
    <comment ref="I29" authorId="0" shapeId="0" xr:uid="{00000000-0006-0000-0100-000002000000}">
      <text>
        <r>
          <rPr>
            <sz val="11"/>
            <color theme="1"/>
            <rFont val="Aptos Narrow"/>
            <scheme val="minor"/>
          </rPr>
          <t>======
ID#AAABS0vounY
Erika Padiernos    (2024-07-31 00:41:22)
Pickup by ASKI - HEE</t>
        </r>
      </text>
    </comment>
    <comment ref="J29" authorId="0" shapeId="0" xr:uid="{00000000-0006-0000-0100-000003000000}">
      <text>
        <r>
          <rPr>
            <sz val="11"/>
            <color theme="1"/>
            <rFont val="Aptos Narrow"/>
            <scheme val="minor"/>
          </rPr>
          <t>======
ID#AAABS0vounc
Erika Padiernos    (2024-07-31 00:41:35)
0</t>
        </r>
      </text>
    </comment>
    <comment ref="L29" authorId="0" shapeId="0" xr:uid="{00000000-0006-0000-0100-000004000000}">
      <text>
        <r>
          <rPr>
            <sz val="11"/>
            <color theme="1"/>
            <rFont val="Aptos Narrow"/>
            <scheme val="minor"/>
          </rPr>
          <t>======
ID#AAABS0voung
Erika Padiernos    (2024-07-31 00:41:50)
Pickup by ASKI - HEE</t>
        </r>
      </text>
    </comment>
    <comment ref="Y29" authorId="0" shapeId="0" xr:uid="{00000000-0006-0000-0100-000005000000}">
      <text>
        <r>
          <rPr>
            <sz val="11"/>
            <color theme="1"/>
            <rFont val="Aptos Narrow"/>
            <scheme val="minor"/>
          </rPr>
          <t>======
ID#AAABS0vounk
Erika Padiernos    (2024-07-31 00:42:21)
Pickup by ASKI - HEE</t>
        </r>
      </text>
    </comment>
    <comment ref="Z29" authorId="0" shapeId="0" xr:uid="{00000000-0006-0000-0100-000006000000}">
      <text>
        <r>
          <rPr>
            <sz val="11"/>
            <color theme="1"/>
            <rFont val="Aptos Narrow"/>
            <scheme val="minor"/>
          </rPr>
          <t>======
ID#AAABS0vouno
Erika Padiernos    (2024-07-31 00:42:45)
Pickup by ASKI - HEE</t>
        </r>
      </text>
    </comment>
    <comment ref="AC29" authorId="0" shapeId="0" xr:uid="{00000000-0006-0000-0100-000007000000}">
      <text>
        <r>
          <rPr>
            <sz val="11"/>
            <color theme="1"/>
            <rFont val="Aptos Narrow"/>
            <scheme val="minor"/>
          </rPr>
          <t>======
ID#AAABS0vouns
Erika Padiernos    (2024-07-31 00:42:58)
Pickup by ASKI - HEE</t>
        </r>
      </text>
    </comment>
    <comment ref="AD29" authorId="0" shapeId="0" xr:uid="{00000000-0006-0000-0100-000008000000}">
      <text>
        <r>
          <rPr>
            <sz val="11"/>
            <color theme="1"/>
            <rFont val="Aptos Narrow"/>
            <scheme val="minor"/>
          </rPr>
          <t>======
ID#AAABS0vounw
Erika Padiernos    (2024-07-31 00:43:05)
Pickup by ASKI - HEE</t>
        </r>
      </text>
    </comment>
    <comment ref="AP29" authorId="0" shapeId="0" xr:uid="{00000000-0006-0000-0100-000009000000}">
      <text>
        <r>
          <rPr>
            <sz val="11"/>
            <color theme="1"/>
            <rFont val="Aptos Narrow"/>
            <scheme val="minor"/>
          </rPr>
          <t>======
ID#AAABS0voun0
Erika Padiernos    (2024-07-31 00:43:36)
Pickup by ASKI - HEE</t>
        </r>
      </text>
    </comment>
    <comment ref="V30" authorId="0" shapeId="0" xr:uid="{00000000-0006-0000-0100-00000A000000}">
      <text>
        <r>
          <rPr>
            <sz val="11"/>
            <color theme="1"/>
            <rFont val="Aptos Narrow"/>
            <scheme val="minor"/>
          </rPr>
          <t>======
ID#AAABS0_JZz0
Research &amp; Development Department    (2024-07-30 08:08:39)
Range 300-500</t>
        </r>
      </text>
    </comment>
    <comment ref="B31" authorId="0" shapeId="0" xr:uid="{00000000-0006-0000-0100-00000B000000}">
      <text>
        <r>
          <rPr>
            <sz val="11"/>
            <color theme="1"/>
            <rFont val="Aptos Narrow"/>
            <scheme val="minor"/>
          </rPr>
          <t>======
ID#AAABSxUi5lQ
Erika Padiernos    (2024-07-29 03:24:38)
Plastics depends on typology.</t>
        </r>
      </text>
    </comment>
    <comment ref="J73" authorId="0" shapeId="0" xr:uid="{00000000-0006-0000-0100-00000C000000}">
      <text>
        <r>
          <rPr>
            <sz val="11"/>
            <color theme="1"/>
            <rFont val="Aptos Narrow"/>
            <scheme val="minor"/>
          </rPr>
          <t>======
ID#AAABS6jDujM
Erika Padiernos    (2024-08-01 01:49:09)
10 chickens</t>
        </r>
      </text>
    </comment>
    <comment ref="V73" authorId="0" shapeId="0" xr:uid="{00000000-0006-0000-0100-00000D000000}">
      <text>
        <r>
          <rPr>
            <sz val="11"/>
            <color theme="1"/>
            <rFont val="Aptos Narrow"/>
            <scheme val="minor"/>
          </rPr>
          <t>======
ID#AAABS6jDujQ
Erika Padiernos    (2024-08-01 01:49:49)
1 duck</t>
        </r>
      </text>
    </comment>
    <comment ref="AP73" authorId="0" shapeId="0" xr:uid="{00000000-0006-0000-0100-00000E000000}">
      <text>
        <r>
          <rPr>
            <sz val="11"/>
            <color theme="1"/>
            <rFont val="Aptos Narrow"/>
            <scheme val="minor"/>
          </rPr>
          <t>======
ID#AAABS6jDujU
Erika Padiernos    (2024-08-01 01:50:19)
Duck</t>
        </r>
      </text>
    </comment>
  </commentList>
  <extLst>
    <ext xmlns:r="http://schemas.openxmlformats.org/officeDocument/2006/relationships" uri="GoogleSheetsCustomDataVersion2">
      <go:sheetsCustomData xmlns:go="http://customooxmlschemas.google.com/" r:id="rId1" roundtripDataSignature="AMtx7mhHDRZDYfBgW8eRPi2+eaJe9zx5tw=="/>
    </ext>
  </extLst>
</comments>
</file>

<file path=xl/sharedStrings.xml><?xml version="1.0" encoding="utf-8"?>
<sst xmlns="http://schemas.openxmlformats.org/spreadsheetml/2006/main" count="2752" uniqueCount="909">
  <si>
    <t>About this document</t>
  </si>
  <si>
    <t xml:space="preserve">Survey Title </t>
  </si>
  <si>
    <t>Living Income Assessment</t>
  </si>
  <si>
    <t xml:space="preserve">Tabs in this Excel: </t>
  </si>
  <si>
    <t>1) A - Building a Baseline</t>
  </si>
  <si>
    <t xml:space="preserve">2) Final Data </t>
  </si>
  <si>
    <t>3) Healthy Diets (B1)</t>
  </si>
  <si>
    <t>4) Household Size and Full-Time Worker Equivalent</t>
  </si>
  <si>
    <t>5) Dashboard with summary of data input in 2) Final data</t>
  </si>
  <si>
    <t xml:space="preserve">Purpose of this Excel </t>
  </si>
  <si>
    <t xml:space="preserve">The purpose of this Excel document is to record the data that has been collected by local project partners when developing each case study. 
This Excel is coupled with a PowerPoint toolkit that gives a complete overview of the full methodology. Throughout the Excel document, the exact pages in the Powerpoint are referenced for guidance. Please refer to the PowerPoint manual for the full set of questions and methodology for 
A - Calculating the basline, 
B - Estimating the Living Income and 
C - Compiling Benchmark Data. 
In addition, there is a Word template that users should also complete and that accompanies the Excel and the PowerPoint toolkit. Noting down critical assumptions for the Final Data sheet is the purpose of the Word template. </t>
  </si>
  <si>
    <t>Context of this Excel</t>
  </si>
  <si>
    <t xml:space="preserve">In 2024, the Living Income study piloted a methodology with local NGOs to assess the concept of a “living income” for informal waste workers with the goal to create a practical methodology to promote the provision of a living income within these supply chains. Case surveys were developed in 2023 in locations in India, Ghana and Brazil.  This toolkit was developed in the first half of 2024, as part of Phase 2 of the Living Income Assessment. 
The toolkit is open to be used by anyone and can be used under the CC 4.0 license. </t>
  </si>
  <si>
    <t>About this case study</t>
  </si>
  <si>
    <t>Location</t>
  </si>
  <si>
    <t>Talavera, Nueva Ecija, Philippines</t>
  </si>
  <si>
    <t>Organization or researcher that developed the case study</t>
  </si>
  <si>
    <t>ASKI - Research and Development Unit</t>
  </si>
  <si>
    <t>Dates</t>
  </si>
  <si>
    <t>June - July 2024</t>
  </si>
  <si>
    <t>"</t>
  </si>
  <si>
    <r>
      <rPr>
        <b/>
        <sz val="12"/>
        <color theme="1"/>
        <rFont val="Arial"/>
        <family val="2"/>
      </rPr>
      <t xml:space="preserve">Purpose of this tab: 
</t>
    </r>
    <r>
      <rPr>
        <sz val="12"/>
        <color theme="1"/>
        <rFont val="Arial Nova"/>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</si>
  <si>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</si>
  <si>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</si>
  <si>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</si>
  <si>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</si>
  <si>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</si>
  <si>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</si>
  <si>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</si>
  <si>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</si>
  <si>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</si>
  <si>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</si>
  <si>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</si>
  <si>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</si>
  <si>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</si>
  <si>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</si>
  <si>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</si>
  <si>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</si>
  <si>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</si>
  <si>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</si>
  <si>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</si>
  <si>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</si>
  <si>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</si>
  <si>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</si>
  <si>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</si>
  <si>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</si>
  <si>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</si>
  <si>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</si>
  <si>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</si>
  <si>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</si>
  <si>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</si>
  <si>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</si>
  <si>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</si>
  <si>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</si>
  <si>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</si>
  <si>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</si>
  <si>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</si>
  <si>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</si>
  <si>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</si>
  <si>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</si>
  <si>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</si>
  <si>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</si>
  <si>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</si>
  <si>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 xml:space="preserve">1. Gender </t>
  </si>
  <si>
    <t>Male</t>
  </si>
  <si>
    <t>Female</t>
  </si>
  <si>
    <r>
      <rPr>
        <sz val="12"/>
        <color theme="1"/>
        <rFont val="Arial"/>
        <family val="2"/>
      </rPr>
      <t xml:space="preserve">2. Age group the interviewee belongs to </t>
    </r>
    <r>
      <rPr>
        <i/>
        <sz val="12"/>
        <color rgb="FFFF0000"/>
        <rFont val="Arial"/>
        <family val="2"/>
      </rPr>
      <t>(How old are you)</t>
    </r>
  </si>
  <si>
    <t>3. What is the size of your household?</t>
  </si>
  <si>
    <r>
      <rPr>
        <sz val="12"/>
        <color theme="1"/>
        <rFont val="Arial"/>
        <family val="2"/>
      </rPr>
      <t xml:space="preserve">4. When did you start waste picking? </t>
    </r>
    <r>
      <rPr>
        <i/>
        <sz val="12"/>
        <color rgb="FFFF0000"/>
        <rFont val="Arial"/>
        <family val="2"/>
      </rPr>
      <t>(At what age do you start waste picking)</t>
    </r>
  </si>
  <si>
    <t>5. Why did you start waste picking?</t>
  </si>
  <si>
    <t>I wasn't able to complete my education, so I turned to waste picking. It's also a way to support my children's education and ensure they have better opportunities.</t>
  </si>
  <si>
    <t>I began waste picking because my friends were doing it and invited me to join them. Despite being in school, I couldn't resist sneaking out just to continue collecting recyclable materials.</t>
  </si>
  <si>
    <t>To help my spouse so we can support our children.</t>
  </si>
  <si>
    <t>It's a way for me to earn income</t>
  </si>
  <si>
    <t>Waste picking became necessary for me because my contractual work is not always available. Whenever there are no other jobs to do, I need to find alternative ways to make ends meet. Waste picking provides a dependable source of income during those times</t>
  </si>
  <si>
    <t>I chose to start waste picking because my husband and I need to support each other during tough times. It’s a way for us to work together</t>
  </si>
  <si>
    <t xml:space="preserve">Waste picking is our main source of income. It allows us to meet our daily needs, covering the cost specially for our children's education. </t>
  </si>
  <si>
    <t>I started waste picking because it's the only work I've ever known</t>
  </si>
  <si>
    <t>It's because this is what we're used to.</t>
  </si>
  <si>
    <t>I turned to waste picking due to my unemployment. The masonry jobs in construction are irregular, making it difficult to find steady work</t>
  </si>
  <si>
    <t>It provides a reliable source of income. It also allows me to easily gather materials needed for my household.</t>
  </si>
  <si>
    <t>It provides a good source of income. The profits from selling ice cream aren't sufficient, so I needed an additional way to generate income.</t>
  </si>
  <si>
    <t>I don't have other ways to make a living. I didn't finish school.</t>
  </si>
  <si>
    <t>I didn't attend school, and there are no other job opportunities available to me. I sell ice cream, but during the rainy season, when ice cream sales drop, I turn to collecting scrap materials and waste picking. In the summer, I go back to selling ice cream.</t>
  </si>
  <si>
    <t>Being poor (Kahirapan sa buhay) forced me into waste picking.</t>
  </si>
  <si>
    <t>To support my husband with our expenses, such as electricity and water bills, and our daily needs. That's why I help out in any way I can.</t>
  </si>
  <si>
    <t>With no employment opportunities, I relied on waste picking to provide for myself and get through each day.</t>
  </si>
  <si>
    <r>
      <rPr>
        <sz val="12"/>
        <color theme="1"/>
        <rFont val="Arial"/>
        <family val="2"/>
      </rPr>
      <t xml:space="preserve">The hardships of life (poverty - </t>
    </r>
    <r>
      <rPr>
        <i/>
        <sz val="12"/>
        <color theme="1"/>
        <rFont val="Arial"/>
        <family val="2"/>
      </rPr>
      <t>kahirapan sa buhay)</t>
    </r>
    <r>
      <rPr>
        <sz val="12"/>
        <color theme="1"/>
        <rFont val="Arial"/>
        <family val="2"/>
      </rPr>
      <t xml:space="preserve">  left me with no other option.</t>
    </r>
  </si>
  <si>
    <t>Waste picking became my means of survival</t>
  </si>
  <si>
    <t>I didn't complete my education,  I found an opportunity in this work to earn well occasionally. It also gives me the flexibility to go home early and enjoy the freedom of not having a boss.</t>
  </si>
  <si>
    <t>I have no other means of livelihood except for waste picking.</t>
  </si>
  <si>
    <t>It's a way for me to earn money.</t>
  </si>
  <si>
    <t>Because of poverty. I need to do what i have to do...</t>
  </si>
  <si>
    <t>These days it's challenging to make a living. By selling scrap materials, we can sometimes gather enough to earn 400 pesos a day.</t>
  </si>
  <si>
    <t>To meet our basic need: rice, viand, soap, etc</t>
  </si>
  <si>
    <t>Waste picking became a way to support my children and meet our daily needs</t>
  </si>
  <si>
    <t>My father, a waste picker, taught me waste picking. Working as a percentage farmer (porsyentuhan), I wasn’t making enough to cover my needs. Instead of continuously asking for more, he suggested finding additional sources of income, which led me to waste picking.</t>
  </si>
  <si>
    <t>That's all I can do to survive.</t>
  </si>
  <si>
    <t>The need to overcome poverty led me to engage in waste picking</t>
  </si>
  <si>
    <t>To complement selling ice cream seasonality, I do waste picking and scrap collection as alternative job.</t>
  </si>
  <si>
    <t>Finding a job to support my daily expenses became essential for me. With only an elementary education, waste picking became a viable option to earn money.</t>
  </si>
  <si>
    <t>Previously, I worked as a carpenter, but with that work currently on hold, I turned to waste picking to ensure a daily income rather than facing hunger.</t>
  </si>
  <si>
    <t>I started waste picking because, at times, I faced unemployment and needed an alternative source of income.</t>
  </si>
  <si>
    <t>I began waste picking to support my children. It was through waste picking that I was able to raise them.</t>
  </si>
  <si>
    <t>Waste picking became the only source of income for me</t>
  </si>
  <si>
    <t>With no other viable sources of income, waste picking turned into my main means of earning money.</t>
  </si>
  <si>
    <t>Because it can be a valuable way to collect useful materials. Sometimes, gathering scrap can be quite beneficial.</t>
  </si>
  <si>
    <t>There are no job opportunities.</t>
  </si>
  <si>
    <r>
      <rPr>
        <sz val="12"/>
        <color theme="1"/>
        <rFont val="Arial"/>
        <family val="2"/>
      </rPr>
      <t>I just found myself in waste picking</t>
    </r>
    <r>
      <rPr>
        <i/>
        <sz val="12"/>
        <color theme="1"/>
        <rFont val="Arial"/>
        <family val="2"/>
      </rPr>
      <t xml:space="preserve"> (napasama lang ako)</t>
    </r>
    <r>
      <rPr>
        <sz val="12"/>
        <color theme="1"/>
        <rFont val="Arial"/>
        <family val="2"/>
      </rPr>
      <t xml:space="preserve"> and realized it led to an opportunity for a job</t>
    </r>
  </si>
  <si>
    <t>Waste picking became my job because I earn income.</t>
  </si>
  <si>
    <t>ADD. Antas ng Edukasyon</t>
  </si>
  <si>
    <t>Elementary</t>
  </si>
  <si>
    <t>High School</t>
  </si>
  <si>
    <t>Didn't go to school</t>
  </si>
  <si>
    <t>High school</t>
  </si>
  <si>
    <t>Section 2:  Waste manamgent working conditions and organization</t>
  </si>
  <si>
    <t>6. Where do you get your waste from?</t>
  </si>
  <si>
    <t>Landfill or Dumpsite, Street, Household</t>
  </si>
  <si>
    <t>Street, Others: Old Market</t>
  </si>
  <si>
    <t>Street, Household</t>
  </si>
  <si>
    <t>Landfill or dumpsite, Street, Household, Others: Cemetery</t>
  </si>
  <si>
    <t>Landfill or dumpsite, Street, Household, Others: Church, Parks, Cemetery</t>
  </si>
  <si>
    <t>Landfill or dumpsite</t>
  </si>
  <si>
    <t>Landfill or dumpsite, Street, Household</t>
  </si>
  <si>
    <t>Street, Household, Others: Cemetery</t>
  </si>
  <si>
    <t>Street, Household, Others: Other locations</t>
  </si>
  <si>
    <t>Street</t>
  </si>
  <si>
    <t>Street, Others: Church, Cemetery</t>
  </si>
  <si>
    <t>Household</t>
  </si>
  <si>
    <t>Household, Others: Sari-Sari Store</t>
  </si>
  <si>
    <t>Street, Household, Others: Park</t>
  </si>
  <si>
    <t>Street, Household, Others: Barangay</t>
  </si>
  <si>
    <t>Household, Others: Restaurant</t>
  </si>
  <si>
    <t>Street, Household, Others: Going to other places or area</t>
  </si>
  <si>
    <t>7. Are you an independent worker or organized with peers?</t>
  </si>
  <si>
    <t>Independent Worker</t>
  </si>
  <si>
    <t>Organized with Peers</t>
  </si>
  <si>
    <t>8. Is waste picking your only income generating activity?</t>
  </si>
  <si>
    <t>Yes</t>
  </si>
  <si>
    <t>No</t>
  </si>
  <si>
    <t>9. What other income generating activities do you have?</t>
  </si>
  <si>
    <t>None</t>
  </si>
  <si>
    <t>-</t>
  </si>
  <si>
    <t>Construction worker</t>
  </si>
  <si>
    <t>Selling Ice Cream</t>
  </si>
  <si>
    <t>Selling vegetables</t>
  </si>
  <si>
    <t>Construction</t>
  </si>
  <si>
    <t>Extra income from farming and construction when available</t>
  </si>
  <si>
    <t>Farming. Percentage to Crops</t>
  </si>
  <si>
    <t>Laborer (Cutting the grass at elementary school)</t>
  </si>
  <si>
    <t>Part time driver</t>
  </si>
  <si>
    <t>Percentage to crops (10 Sacks of Rice)</t>
  </si>
  <si>
    <t>Part-time Flower Arranger</t>
  </si>
  <si>
    <t>Laundress</t>
  </si>
  <si>
    <t>Farming and Small town lottery agent</t>
  </si>
  <si>
    <t>10. How many hours do you work (on waste picking/waste management) a day?</t>
  </si>
  <si>
    <t>11. How many days do you work (on waste picking/waste management) a week?</t>
  </si>
  <si>
    <t>6-7</t>
  </si>
  <si>
    <t xml:space="preserve">Section 3: Revenues from Waste Management Activities </t>
  </si>
  <si>
    <t>12. How often do you sell your materials?</t>
  </si>
  <si>
    <t>Daily</t>
  </si>
  <si>
    <t>2 times a week</t>
  </si>
  <si>
    <t>3 times a week</t>
  </si>
  <si>
    <t>4 times a week</t>
  </si>
  <si>
    <t>Once a week</t>
  </si>
  <si>
    <t>4 - 5 times a week</t>
  </si>
  <si>
    <t>5 times a week</t>
  </si>
  <si>
    <t>6 times a week</t>
  </si>
  <si>
    <t>13. Who do you sell to?</t>
  </si>
  <si>
    <t>Any nearby junkshop/s</t>
  </si>
  <si>
    <t>Happy Earth Enterprises &amp; Bamboo Junkshop</t>
  </si>
  <si>
    <t>Derek Junkshop</t>
  </si>
  <si>
    <t>Michael Junkshop</t>
  </si>
  <si>
    <t>Happy Earth Enterprises</t>
  </si>
  <si>
    <t>Happy Earth Enterprises &amp; Michael Junkshop</t>
  </si>
  <si>
    <t>Happy Earth Enterpises</t>
  </si>
  <si>
    <t>Oan Junkshop</t>
  </si>
  <si>
    <t>Bamboo Junkshop &amp; Happy Earth Enterprises</t>
  </si>
  <si>
    <t>Where there is an open junk shop</t>
  </si>
  <si>
    <t>Junkshop near the bridge in Brgy. Pag-Asa</t>
  </si>
  <si>
    <t>Bamboo Junkshop</t>
  </si>
  <si>
    <t>Junkshop in Brgy. Gulod</t>
  </si>
  <si>
    <t>Junkshop</t>
  </si>
  <si>
    <t>14. How do you choose your buyer?</t>
  </si>
  <si>
    <t>Distance</t>
  </si>
  <si>
    <t>Price</t>
  </si>
  <si>
    <t>We can call the buyer when we go to another place.</t>
  </si>
  <si>
    <t>Because it's nearby</t>
  </si>
  <si>
    <t>Pick-up by Happy Earth Enterprise (Truck)</t>
  </si>
  <si>
    <t>Because they're relatives. (Michael Junkshop)</t>
  </si>
  <si>
    <t>Happy Earth pickup all the scrap materials here in the dumpsite.</t>
  </si>
  <si>
    <t>Happy Earth Enterprises pickup the scrap materials here.</t>
  </si>
  <si>
    <t>Happy Earth Enterpises pickup the scrap materials here in the dumpsite.</t>
  </si>
  <si>
    <t>It's good from them</t>
  </si>
  <si>
    <t>Because my father also delivers their scrap here.</t>
  </si>
  <si>
    <t>Because it's the nearest junkshop</t>
  </si>
  <si>
    <t>The price is quite good, and they're also kind.</t>
  </si>
  <si>
    <t>Because they are relatives</t>
  </si>
  <si>
    <t>That's it. That's what we grew up selling.</t>
  </si>
  <si>
    <t>The price doesn't matter to me as long as I can sell.</t>
  </si>
  <si>
    <t>So, before, ASKI wasn't around yet. Oh, now ASKI is here. I used to send my collected scrap materias to my dad through there. ASKI wasn't there yet, so that's why I used to go there because the owner back then was my brother-in-law. My sister's husband. Brother-in-law.</t>
  </si>
  <si>
    <t>He provides capital, and he buys the scrap in high price.</t>
  </si>
  <si>
    <t>The price is a bit high there.</t>
  </si>
  <si>
    <t>Happy Earth Enterprises pick up the scrap materials</t>
  </si>
  <si>
    <t>Member and where we can borrow money</t>
  </si>
  <si>
    <t>Understandable and sometimes they lend us money</t>
  </si>
  <si>
    <t>Nearby. I don't want it to be far because it's scary and you might get into an accident.</t>
  </si>
  <si>
    <t>That's just the highest junk shop.</t>
  </si>
  <si>
    <t>Near and relatives</t>
  </si>
  <si>
    <t>We can borrow money here</t>
  </si>
  <si>
    <t>There's no other place to shop but there. It's not being considered because the prices there are higher, or something like that.</t>
  </si>
  <si>
    <t>We already have a designated place where we drop our collected scraps, it's just a habit already.</t>
  </si>
  <si>
    <t>A junk shop that we bring things to. They don't pick and choose.</t>
  </si>
  <si>
    <t>We can borrow money for capital</t>
  </si>
  <si>
    <t>The items sold at ASKI are generally more expensive. However, there are both high and low prices. When the price reaches two pesos per piece, that's where it becomes expensive for us because our gasoline doesn't take us very far.</t>
  </si>
  <si>
    <t>I don’t have a preference for buyers, I treated them all equally</t>
  </si>
  <si>
    <t>Because its nearby</t>
  </si>
  <si>
    <t>We can borrow capital</t>
  </si>
  <si>
    <t>Close friend and nearby</t>
  </si>
  <si>
    <t>Nearest junkshop</t>
  </si>
  <si>
    <t>We can borrow money and also they are relatives</t>
  </si>
  <si>
    <r>
      <rPr>
        <sz val="12"/>
        <color theme="1"/>
        <rFont val="Arial"/>
        <family val="2"/>
      </rPr>
      <t xml:space="preserve">15. Do you have access to a vehicle (e.g., pushcart or a car)? If so which one? </t>
    </r>
    <r>
      <rPr>
        <i/>
        <sz val="12"/>
        <color rgb="FFFF0000"/>
        <rFont val="Arial"/>
        <family val="2"/>
      </rPr>
      <t>"Kolong kolong" Modified Tricycle</t>
    </r>
  </si>
  <si>
    <t>Yes, Tri-bike</t>
  </si>
  <si>
    <t>Yes,  Modified Tricycle / Bicycle</t>
  </si>
  <si>
    <t>Yes,  Modified Tricycle</t>
  </si>
  <si>
    <t>Yes, Tricycle</t>
  </si>
  <si>
    <t>Yes, Motor</t>
  </si>
  <si>
    <t>Yes, Bicycle and Modified Tricycle</t>
  </si>
  <si>
    <t>Yes, Modified Tricycle</t>
  </si>
  <si>
    <t>Yes, Motorcycle</t>
  </si>
  <si>
    <t>Yes,Tri-bike</t>
  </si>
  <si>
    <t>16. Who owns the vehicle?</t>
  </si>
  <si>
    <t>Personal</t>
  </si>
  <si>
    <t>Others: Owned by someone</t>
  </si>
  <si>
    <t>Rented</t>
  </si>
  <si>
    <r>
      <rPr>
        <sz val="12"/>
        <color theme="1"/>
        <rFont val="Arial"/>
        <family val="2"/>
      </rPr>
      <t xml:space="preserve">17. How far do you travel to the buyer? </t>
    </r>
    <r>
      <rPr>
        <sz val="12"/>
        <color rgb="FFFF0000"/>
        <rFont val="Arial"/>
        <family val="2"/>
      </rPr>
      <t>KM</t>
    </r>
  </si>
  <si>
    <r>
      <rPr>
        <sz val="12"/>
        <color theme="1"/>
        <rFont val="Arial"/>
        <family val="2"/>
      </rPr>
      <t xml:space="preserve">18. How much do you earn selling your materials? </t>
    </r>
    <r>
      <rPr>
        <sz val="12"/>
        <color rgb="FFFF0000"/>
        <rFont val="Arial"/>
        <family val="2"/>
      </rPr>
      <t>PHP per Day</t>
    </r>
  </si>
  <si>
    <t>400-420</t>
  </si>
  <si>
    <r>
      <rPr>
        <sz val="12"/>
        <color theme="1"/>
        <rFont val="Arial"/>
        <family val="2"/>
      </rPr>
      <t xml:space="preserve">19. Out of your total waste picking earnings, how much comes from selling plastic material? </t>
    </r>
    <r>
      <rPr>
        <sz val="12"/>
        <color rgb="FFFF0000"/>
        <rFont val="Arial"/>
        <family val="2"/>
      </rPr>
      <t>PHP</t>
    </r>
  </si>
  <si>
    <t>140-160</t>
  </si>
  <si>
    <t>100-120</t>
  </si>
  <si>
    <t>50-60</t>
  </si>
  <si>
    <r>
      <rPr>
        <sz val="12"/>
        <color theme="1"/>
        <rFont val="Arial"/>
        <family val="2"/>
      </rPr>
      <t xml:space="preserve">20. What volumes of materials do you sell? </t>
    </r>
    <r>
      <rPr>
        <sz val="12"/>
        <color rgb="FFFF0000"/>
        <rFont val="Arial"/>
        <family val="2"/>
      </rPr>
      <t>KG</t>
    </r>
  </si>
  <si>
    <t>50-100</t>
  </si>
  <si>
    <t>100-400</t>
  </si>
  <si>
    <r>
      <rPr>
        <sz val="12"/>
        <color theme="1"/>
        <rFont val="Arial"/>
        <family val="2"/>
      </rPr>
      <t xml:space="preserve">21. What volumes of plastic materials specifically do you sell? </t>
    </r>
    <r>
      <rPr>
        <sz val="12"/>
        <color rgb="FFFF0000"/>
        <rFont val="Arial"/>
        <family val="2"/>
      </rPr>
      <t>KG</t>
    </r>
  </si>
  <si>
    <t>22. What selling price do you get for each category of waste you sell? (complementary question)</t>
  </si>
  <si>
    <r>
      <rPr>
        <sz val="12"/>
        <color theme="1"/>
        <rFont val="Arial"/>
        <family val="2"/>
      </rPr>
      <t xml:space="preserve">Assorted Plastic: </t>
    </r>
    <r>
      <rPr>
        <sz val="12"/>
        <color rgb="FFFF0000"/>
        <rFont val="Arial"/>
        <family val="2"/>
      </rPr>
      <t>Price/ kg</t>
    </r>
  </si>
  <si>
    <t>8 - HEE
7 - Michael</t>
  </si>
  <si>
    <t>6 - Bamboo
5 - HEE</t>
  </si>
  <si>
    <r>
      <rPr>
        <sz val="12"/>
        <color theme="1"/>
        <rFont val="Arial"/>
        <family val="2"/>
      </rPr>
      <t xml:space="preserve">Steel (Bakal): </t>
    </r>
    <r>
      <rPr>
        <sz val="12"/>
        <color rgb="FFFF0000"/>
        <rFont val="Arial"/>
        <family val="2"/>
      </rPr>
      <t>Price/ Kg</t>
    </r>
  </si>
  <si>
    <t>16 - HEE
15 - Michael</t>
  </si>
  <si>
    <t>12 - M
14 - HEE</t>
  </si>
  <si>
    <t>14-13</t>
  </si>
  <si>
    <r>
      <rPr>
        <sz val="12"/>
        <color theme="1"/>
        <rFont val="Arial"/>
        <family val="2"/>
      </rPr>
      <t xml:space="preserve">Copper wire (Tanso): </t>
    </r>
    <r>
      <rPr>
        <sz val="12"/>
        <color rgb="FFFF0000"/>
        <rFont val="Arial"/>
        <family val="2"/>
      </rPr>
      <t>KG</t>
    </r>
  </si>
  <si>
    <t>360 - HEE
320 - Michael</t>
  </si>
  <si>
    <t>300-250</t>
  </si>
  <si>
    <r>
      <rPr>
        <sz val="12"/>
        <color theme="1"/>
        <rFont val="Arial"/>
        <family val="2"/>
      </rPr>
      <t xml:space="preserve">Cardboard/Paper (Karton/Papel): </t>
    </r>
    <r>
      <rPr>
        <sz val="12"/>
        <color rgb="FFFF0000"/>
        <rFont val="Arial"/>
        <family val="2"/>
      </rPr>
      <t>Price/</t>
    </r>
    <r>
      <rPr>
        <sz val="12"/>
        <color theme="1"/>
        <rFont val="Arial"/>
        <family val="2"/>
      </rPr>
      <t xml:space="preserve"> </t>
    </r>
    <r>
      <rPr>
        <sz val="12"/>
        <color rgb="FFFF0000"/>
        <rFont val="Arial"/>
        <family val="2"/>
      </rPr>
      <t>KG</t>
    </r>
  </si>
  <si>
    <t>2 - HEE
3 - Michael</t>
  </si>
  <si>
    <t>1.5/6</t>
  </si>
  <si>
    <r>
      <rPr>
        <sz val="12"/>
        <color theme="1"/>
        <rFont val="Arial"/>
        <family val="2"/>
      </rPr>
      <t xml:space="preserve">Glass Bottle (Babasagin na Bote): </t>
    </r>
    <r>
      <rPr>
        <sz val="12"/>
        <color rgb="FFFF0000"/>
        <rFont val="Arial"/>
        <family val="2"/>
      </rPr>
      <t>Price/ PC</t>
    </r>
  </si>
  <si>
    <t>1 / pc</t>
  </si>
  <si>
    <t>1.50/ pc</t>
  </si>
  <si>
    <t>0.50/ pc</t>
  </si>
  <si>
    <t>2/ pc</t>
  </si>
  <si>
    <t>1/ pc</t>
  </si>
  <si>
    <t>0.80/pc</t>
  </si>
  <si>
    <t>1.40/ pc</t>
  </si>
  <si>
    <t>1/pc</t>
  </si>
  <si>
    <t>1.90/ 0.50/ pc</t>
  </si>
  <si>
    <r>
      <rPr>
        <sz val="12"/>
        <color theme="1"/>
        <rFont val="Arial"/>
        <family val="2"/>
      </rPr>
      <t xml:space="preserve">Can (Lata): </t>
    </r>
    <r>
      <rPr>
        <sz val="12"/>
        <color rgb="FFFF0000"/>
        <rFont val="Arial"/>
        <family val="2"/>
      </rPr>
      <t>Price/</t>
    </r>
    <r>
      <rPr>
        <sz val="12"/>
        <color theme="1"/>
        <rFont val="Arial"/>
        <family val="2"/>
      </rPr>
      <t xml:space="preserve"> </t>
    </r>
    <r>
      <rPr>
        <sz val="12"/>
        <color rgb="FFFF0000"/>
        <rFont val="Arial"/>
        <family val="2"/>
      </rPr>
      <t>KG</t>
    </r>
  </si>
  <si>
    <t>Others:</t>
  </si>
  <si>
    <r>
      <rPr>
        <sz val="12"/>
        <color theme="1"/>
        <rFont val="Arial"/>
        <family val="2"/>
      </rPr>
      <t xml:space="preserve">Aluminum (Alloy): </t>
    </r>
    <r>
      <rPr>
        <sz val="12"/>
        <color rgb="FFFF0000"/>
        <rFont val="Arial"/>
        <family val="2"/>
      </rPr>
      <t>Price/ KG</t>
    </r>
  </si>
  <si>
    <t>90 - Heavy
87 - Light</t>
  </si>
  <si>
    <r>
      <rPr>
        <sz val="12"/>
        <color theme="1"/>
        <rFont val="Arial"/>
        <family val="2"/>
      </rPr>
      <t xml:space="preserve">Steel Roof (Yero): </t>
    </r>
    <r>
      <rPr>
        <sz val="12"/>
        <color rgb="FFFF0000"/>
        <rFont val="Arial"/>
        <family val="2"/>
      </rPr>
      <t>Price/</t>
    </r>
    <r>
      <rPr>
        <sz val="12"/>
        <color theme="1"/>
        <rFont val="Arial"/>
        <family val="2"/>
      </rPr>
      <t xml:space="preserve"> </t>
    </r>
    <r>
      <rPr>
        <sz val="12"/>
        <color rgb="FFFF0000"/>
        <rFont val="Arial"/>
        <family val="2"/>
      </rPr>
      <t>KG</t>
    </r>
  </si>
  <si>
    <r>
      <rPr>
        <sz val="12"/>
        <color theme="1"/>
        <rFont val="Arial"/>
        <family val="2"/>
      </rPr>
      <t xml:space="preserve">PET Bottle: </t>
    </r>
    <r>
      <rPr>
        <sz val="12"/>
        <color rgb="FFFF0000"/>
        <rFont val="Arial"/>
        <family val="2"/>
      </rPr>
      <t>KG</t>
    </r>
  </si>
  <si>
    <t>23. Has the price of plastic changed over the past year? If so how much? (complementary question)</t>
  </si>
  <si>
    <t>Yes, Php 5</t>
  </si>
  <si>
    <t>Yes, Php 20</t>
  </si>
  <si>
    <t>Yes, Php 10</t>
  </si>
  <si>
    <t>Yes, Php 17</t>
  </si>
  <si>
    <t>Yes, Php 19</t>
  </si>
  <si>
    <t>Yes, Php 15</t>
  </si>
  <si>
    <t>Yes, Php 16</t>
  </si>
  <si>
    <t>Yes, Php 14</t>
  </si>
  <si>
    <t>Yes, Php 12</t>
  </si>
  <si>
    <t>Yes, Php 7</t>
  </si>
  <si>
    <t>Yes, Php 7-12</t>
  </si>
  <si>
    <t>Yes, Php 8-15</t>
  </si>
  <si>
    <t>Yes, Php 8</t>
  </si>
  <si>
    <t>Yes, Php 8-20</t>
  </si>
  <si>
    <t>Yes, Php 8-14</t>
  </si>
  <si>
    <t>Yes, Php 6-8</t>
  </si>
  <si>
    <t>Yes, Php 16-10</t>
  </si>
  <si>
    <t>Yes, Php 2-5</t>
  </si>
  <si>
    <t>Yes, Php 5-7</t>
  </si>
  <si>
    <t>24. Do you know the price before selling?</t>
  </si>
  <si>
    <t>25. Do you have obligations or debt to your buyers?</t>
  </si>
  <si>
    <t>26. What is your main limitation to increase your revenues from waste activities?</t>
  </si>
  <si>
    <t>Because life is hard, sometimes there's really nothing, and there are competitors too.</t>
  </si>
  <si>
    <t>It also depends on the situation. Sometimes, the sellers aren’t in the mood to sell, or when I go around asking from house to house, they might not be up for it. Other times, they’re in a good mood and willing to sell everything.</t>
  </si>
  <si>
    <t>I'm cleaning someones house. I’m going to be given some scrap materials. That's how it is. I’m cleaning.</t>
  </si>
  <si>
    <t>Capital. If there's no capital you can't buy scrap materials.</t>
  </si>
  <si>
    <t>When you rarely get scrap materials to sell.</t>
  </si>
  <si>
    <t>We only get our daily needs from here because it's really low-priced. We also want to increase our earnings, but we just can’t manage it. We have a lot of people to support, and this is just what’s left over from the trucks.</t>
  </si>
  <si>
    <t>Sometimes, on certain days when we’re feeling lazy, we just lie down and don’t do much. But when we’re motivated and get to work, we make good money.</t>
  </si>
  <si>
    <t>Sometimes, the profit is low because of the amount of waste is low.</t>
  </si>
  <si>
    <t>Sometimes it’s really just a few. It’s not always the same. Sometimes there’s a lot of waste, sometimes just a little.</t>
  </si>
  <si>
    <t>Capital. And if we have something that's already financed, they can give it to us anytime. That's how we hope things would be for what we want.</t>
  </si>
  <si>
    <t>It really depends. Sometimes, if you have some savings and you're making good money, and you have the capital to invest.</t>
  </si>
  <si>
    <t>Sometimes, you might get lucky, and sometimes you won’t. It’s not always the same for everyone. Sometimes things are really slow. Not everyone’s work is the same; it depends on luck.</t>
  </si>
  <si>
    <t>There's too many waste pickers in the area.</t>
  </si>
  <si>
    <t>Every day, those who make a living from waste picking go out to buy. It's really their livelihood, rain or shine, they're always at it. Sometimes, there are days when they don't get to buy anything either. It's like everything's already been taken.</t>
  </si>
  <si>
    <t>Because of competitor, there's no more material available.</t>
  </si>
  <si>
    <t>We sometimes have trouble getting what we need because there are many of us do waste picking. Sometimes we end up with less, and other times we get more.</t>
  </si>
  <si>
    <t>When we are many waste pickers in the area.</t>
  </si>
  <si>
    <t>They're not really around us, so maybe I'll be the one to find a way to deliver it to them. Somehow, I'll show that it's me. Not little by little. If there's really extra, if it's hers, we didn't buy in bulk, I bought it, I'll send it there.</t>
  </si>
  <si>
    <t>So, the early waste pickers. If it rains, you can only seek shelter in the afternoon.</t>
  </si>
  <si>
    <t>Every day, you are obligated because you know that. You also need to return the money. If you don't return the money, the money will also grow.</t>
  </si>
  <si>
    <t>The prices are not going up, they're actually going down even more. That's why people are hardly earning anything.</t>
  </si>
  <si>
    <t>There's no scrap materials to be collected.</t>
  </si>
  <si>
    <t>Sometimes, when the gasoline is low the earnings also decline.</t>
  </si>
  <si>
    <t>We are having difficulty resolving why. They sometimes say that if it doesn't increase, they stop buying.</t>
  </si>
  <si>
    <t>Sometimes it's a little low or less.</t>
  </si>
  <si>
    <t>Just like, when the scraps came from the factory, the prices of collected scraps go down, so junk shops also lower their prices.</t>
  </si>
  <si>
    <t>The prices of metals fluctuate, affecting the price of collected scraps. The reason for the fluctuations is, and also, it really depends on the traders when the income increases, you need to work harder as a trader to earn more.</t>
  </si>
  <si>
    <t xml:space="preserve">They said it's low, they still get it from them, ma'am. When they get it from them, it's also low, ma'am. These are the ones who stopped there now, getting PET. They also stop buying.
</t>
  </si>
  <si>
    <t>I am a waste picker, and there's also other waste pickets. Now, they have grown up.</t>
  </si>
  <si>
    <t>Maybe because there are already so many of us waste pickers.</t>
  </si>
  <si>
    <t>Dispute</t>
  </si>
  <si>
    <t>If you think about income, for example, if our income is around 300, in a day of waste picking, the expenses we have are high.</t>
  </si>
  <si>
    <t>It depends on the situation</t>
  </si>
  <si>
    <t>Sometimes they tell us, go down like that, then after, go up again.</t>
  </si>
  <si>
    <t>Don't have anything, it depends on what's available to collect.</t>
  </si>
  <si>
    <t>When the weather is not good. Like this, rainy season.</t>
  </si>
  <si>
    <t>Competition over buying scraps</t>
  </si>
  <si>
    <t>When there's a stop buying scraps.</t>
  </si>
  <si>
    <t>They only have a drop-off point where they bring their stuff, it's just at the place where the junkshop is located. I just don't know because it's only the junkshop that decides the price, they're the ones who increase it.</t>
  </si>
  <si>
    <t>Maybe because sometimes there's only a little trash in the dumpsite, that's why only a few recyclable items are collected.</t>
  </si>
  <si>
    <t>Section 4: Expenses from waste management activities</t>
  </si>
  <si>
    <r>
      <t xml:space="preserve">27.  What cost do you have for operating your activity? (e.g., gas, cost of buying materials from household or businesses, cost to access specific areas, cost of maintenance of vehicle, gloves, boots, else) </t>
    </r>
    <r>
      <rPr>
        <i/>
        <sz val="12"/>
        <color rgb="FFFF0000"/>
        <rFont val="Arial"/>
        <family val="2"/>
      </rPr>
      <t>(the capital for buying materials from household or businesses always dictates by junkshop owners with a condition that they will sell it to them the materials - it range from 500-2000)</t>
    </r>
  </si>
  <si>
    <t>Boots, longsleeve, sickles: around 300</t>
  </si>
  <si>
    <t>Php 200 - Gasoline</t>
  </si>
  <si>
    <t>Php 400 / day</t>
  </si>
  <si>
    <t>Boots, longsleeve, sickles: around 400-500</t>
  </si>
  <si>
    <t>Boots, longsleeve, sickles: around 400-500, Gasoline Php70 per day</t>
  </si>
  <si>
    <t>Boots, longsleeve, sickles: around 400-500, gasoline Php100 per day</t>
  </si>
  <si>
    <t>Boots, longsleeve, sickles: around 400, Gasoline Php70 per day, vehicle maintainance 200</t>
  </si>
  <si>
    <t>Boots, longsleeve, sickles: around 350</t>
  </si>
  <si>
    <t>Php 200 - Gasoline and vehicle  maintenance</t>
  </si>
  <si>
    <t>Php 150/day - Gasoline</t>
  </si>
  <si>
    <t>Php 300 - Gasoline and Vehicle Oil</t>
  </si>
  <si>
    <t>Php 100 - Gasoline</t>
  </si>
  <si>
    <t>Php 400 - Gasoline and Vehicle Oil</t>
  </si>
  <si>
    <t>Php 250 Gasoline and Vehicle Oil</t>
  </si>
  <si>
    <t>Php 150</t>
  </si>
  <si>
    <t>Boots,  mask around 200</t>
  </si>
  <si>
    <t>Php 80 Gasoline, Boots, longsleeve, sickles: around 400</t>
  </si>
  <si>
    <t>Php 70 - Gasoline, Boot Php 200</t>
  </si>
  <si>
    <t>Php 60-120 - Gasoline
Php 2100/mos - Motor</t>
  </si>
  <si>
    <t>Php 0</t>
  </si>
  <si>
    <t>Php 300/week - Gasoline</t>
  </si>
  <si>
    <t>Php 700 Capital</t>
  </si>
  <si>
    <t>Php 2,000 monthly payment to the vehicle, Php 150-200 - Gasoline</t>
  </si>
  <si>
    <t xml:space="preserve">Php 200 - Gasoline </t>
  </si>
  <si>
    <t>Php 500 Capital</t>
  </si>
  <si>
    <t>Php 150-200 - Gasoline</t>
  </si>
  <si>
    <t xml:space="preserve">Php 150 </t>
  </si>
  <si>
    <t>Php 1,200</t>
  </si>
  <si>
    <t>Php 100-180 Gasoline
Php 1500 capital</t>
  </si>
  <si>
    <t>Php 100-180 Gasoline
Php 1000 capital</t>
  </si>
  <si>
    <t>Php 400</t>
  </si>
  <si>
    <t>Php 2,500 Capital, Gas 200</t>
  </si>
  <si>
    <r>
      <t>28. If you own a vehicle or means of transportation, how much did it cost you?</t>
    </r>
    <r>
      <rPr>
        <i/>
        <sz val="12"/>
        <color theme="1"/>
        <rFont val="Arial"/>
        <family val="2"/>
      </rPr>
      <t xml:space="preserve"> </t>
    </r>
    <r>
      <rPr>
        <i/>
        <sz val="12"/>
        <color rgb="FFFF0000"/>
        <rFont val="Arial"/>
        <family val="2"/>
      </rPr>
      <t>(hulugan yung kolong kolong)</t>
    </r>
  </si>
  <si>
    <t>150 rental per day</t>
  </si>
  <si>
    <t>Not owned the vehicle</t>
  </si>
  <si>
    <t>29000 unit, 70-120 Gas per day</t>
  </si>
  <si>
    <t>100/rental</t>
  </si>
  <si>
    <t xml:space="preserve">Section 5: Living Expenses and Conditions </t>
  </si>
  <si>
    <r>
      <t>29. How much do you spend on food for yourself or your household (specify which) everyday?</t>
    </r>
    <r>
      <rPr>
        <sz val="13"/>
        <color rgb="FFFF0000"/>
        <rFont val="Arial"/>
        <family val="2"/>
      </rPr>
      <t xml:space="preserve"> (rice and viand)</t>
    </r>
  </si>
  <si>
    <t>Php 360/day - Among Families
Php 100/day - Individual</t>
  </si>
  <si>
    <t>Php 370 / day - Among Families
Php 90 / day - Individual</t>
  </si>
  <si>
    <t>Php 340 / day - Among Families
Php 80 / day - Individual</t>
  </si>
  <si>
    <t>Php 390-410 / day - Among Families
Php 110 / day - Individual</t>
  </si>
  <si>
    <t>Php 360 / day - Among Families
Php 100 / day - Individual</t>
  </si>
  <si>
    <t>Php 300 / day - Among Families</t>
  </si>
  <si>
    <t>Php 350 / day - Among Families
Php 100 / day - Individual</t>
  </si>
  <si>
    <t>Php 420-440 - Among Families</t>
  </si>
  <si>
    <t>Php 400 - Among Families
Php 50 - Individual</t>
  </si>
  <si>
    <t>Php 400 - Among Families
Php 110 - Individual</t>
  </si>
  <si>
    <t>Php 400-450 - Among Families
Php 120 - Individual</t>
  </si>
  <si>
    <t>Php 440 - Among Families
Php 120 - Individual</t>
  </si>
  <si>
    <t>Php 330 - Among Families</t>
  </si>
  <si>
    <t>Php 340 - Among Families
Php 80 - Individual</t>
  </si>
  <si>
    <t>Php 300 - Among Families</t>
  </si>
  <si>
    <t>Php 240 - Among Families</t>
  </si>
  <si>
    <t>Php 300 - Among Families
Php 100 - Individual</t>
  </si>
  <si>
    <t>Php 400-420 - Among Families</t>
  </si>
  <si>
    <t>Php 400 - Among Families
Php 100 - Individual</t>
  </si>
  <si>
    <t>Php 100 - Individual</t>
  </si>
  <si>
    <t>Php 350 - Among Families</t>
  </si>
  <si>
    <t>Php 370 - Among Families</t>
  </si>
  <si>
    <t>Php 350 - Among Families
Php 80 - Individual</t>
  </si>
  <si>
    <t>Php 380-400 - Among Families</t>
  </si>
  <si>
    <t>Php 420-450 Among Families</t>
  </si>
  <si>
    <t>Php 200-300 - Among Families</t>
  </si>
  <si>
    <t>Php 350-400 - Among Families</t>
  </si>
  <si>
    <t>Php 400-500 - Among Families</t>
  </si>
  <si>
    <t>Php 400- Among Families
Php 100 - Individual</t>
  </si>
  <si>
    <t>Php 200 - Among Families</t>
  </si>
  <si>
    <t>Php 300-400 - Among Families</t>
  </si>
  <si>
    <t>Php 300-350 - Among Families</t>
  </si>
  <si>
    <t>Php 400 - Among Families</t>
  </si>
  <si>
    <t>Php 400-450 - Among Families</t>
  </si>
  <si>
    <t>Php 330 - Among Families
Php 80 - Individual</t>
  </si>
  <si>
    <t>30. During the last 12 months, was there a time when, because of lack of money or other resources:</t>
  </si>
  <si>
    <t>30.1 You were worried you would not have enough food to eat?]</t>
  </si>
  <si>
    <t>30.2 You were unable to eat healthy and nutritious food?</t>
  </si>
  <si>
    <t>30.3 You ate only a few kinds of foods?</t>
  </si>
  <si>
    <t>30.4 You had to skip a meal?</t>
  </si>
  <si>
    <t>30.5 You ate less than you thought you should?</t>
  </si>
  <si>
    <t>30.6 Your household ran out of food?</t>
  </si>
  <si>
    <t>30.7 You were hungry but did not eat?</t>
  </si>
  <si>
    <t>30.8 You went without eating for a whole day?</t>
  </si>
  <si>
    <t xml:space="preserve">31. Do you own or have access to any of the following? </t>
  </si>
  <si>
    <t>31.1 A house build with acceptable materials</t>
  </si>
  <si>
    <t>31.2 Access to electricity</t>
  </si>
  <si>
    <t>31.3 Light (window or else) in each room of your house</t>
  </si>
  <si>
    <t>31.4 Ventilation (windows) in each room of your house</t>
  </si>
  <si>
    <t>31.5 Access to safe sanitation (&lt;15 people)</t>
  </si>
  <si>
    <t>31.6 Sufficient living space (35-60m²)</t>
  </si>
  <si>
    <t>31.7 Sufficient bedroom space (3 people or less per room)</t>
  </si>
  <si>
    <t>31.8 Proper house conditions (no leaks, cracks)</t>
  </si>
  <si>
    <t>31.9 Safe outside environment</t>
  </si>
  <si>
    <t>31.10 No production in your house (no animals)</t>
  </si>
  <si>
    <t xml:space="preserve">32. Does your work mean that you stay outside the home? If so, where, how would you describe your accommodation.  
</t>
  </si>
  <si>
    <t>32.1 A house build with acceptable materials</t>
  </si>
  <si>
    <t>32.2 Access to electricity</t>
  </si>
  <si>
    <t>32.3 Light (window or else) in each room of your house</t>
  </si>
  <si>
    <t xml:space="preserve">32.4 Ventilation (windows) in each room of your house </t>
  </si>
  <si>
    <t>32.5 Access to safe sanitation (&lt;15 people)</t>
  </si>
  <si>
    <t>32.6 Sufficient living space (35-60m²)</t>
  </si>
  <si>
    <t>32.7 Sufficient bedroom space (3 people or less per room)</t>
  </si>
  <si>
    <t>32.8 Proper house conditions (no leaks, cracks)</t>
  </si>
  <si>
    <t>32.9 Safe outside environment</t>
  </si>
  <si>
    <t>32.10 No production in your house (no animals)</t>
  </si>
  <si>
    <r>
      <rPr>
        <b/>
        <sz val="12"/>
        <color theme="1"/>
        <rFont val="Arial"/>
        <family val="2"/>
      </rPr>
      <t>Section 6: Miscellaneous Questions</t>
    </r>
    <r>
      <rPr>
        <sz val="12"/>
        <color theme="1"/>
        <rFont val="Arial"/>
        <family val="2"/>
      </rPr>
      <t xml:space="preserve"> </t>
    </r>
  </si>
  <si>
    <r>
      <rPr>
        <sz val="12"/>
        <color theme="1"/>
        <rFont val="Arial"/>
        <family val="2"/>
      </rPr>
      <t xml:space="preserve">33.  What alternative job opportunity do you have? </t>
    </r>
    <r>
      <rPr>
        <i/>
        <sz val="12"/>
        <color rgb="FFFF0000"/>
        <rFont val="Arial"/>
        <family val="2"/>
      </rPr>
      <t>(if your not a waste picker what alternative job opportunity do you have)?</t>
    </r>
  </si>
  <si>
    <t>Working as a laundrywoman</t>
  </si>
  <si>
    <t>Driver</t>
  </si>
  <si>
    <t>Housewife</t>
  </si>
  <si>
    <t>Farmer</t>
  </si>
  <si>
    <t>Farming</t>
  </si>
  <si>
    <t>Foreman in construction</t>
  </si>
  <si>
    <t>Abroad</t>
  </si>
  <si>
    <t>Tricycle Driver</t>
  </si>
  <si>
    <t>Maybe selling ice cream or Farming</t>
  </si>
  <si>
    <t>Selling vegetables in Market</t>
  </si>
  <si>
    <t>I'm just resting here. Doing some household chores.</t>
  </si>
  <si>
    <t>Construction worker and Farming</t>
  </si>
  <si>
    <t>Security guard</t>
  </si>
  <si>
    <t>Doing the laundry.</t>
  </si>
  <si>
    <t>Maybe i'm just at home or planting some crops sometimes. Resocking in Happy Earth.</t>
  </si>
  <si>
    <t>Sometimes I clean the backyard behind the school in Andal.</t>
  </si>
  <si>
    <t>Carpenter</t>
  </si>
  <si>
    <t>Vendor, Resock to Happy Earth</t>
  </si>
  <si>
    <t>Laborer</t>
  </si>
  <si>
    <t>Construction worker, farming, ice cream vendor, or part-time flower arranger in Quiapo, Manila</t>
  </si>
  <si>
    <t>Ice cream vendor</t>
  </si>
  <si>
    <t>Chicharon vendor</t>
  </si>
  <si>
    <t>Dismantling broken vehicles, construction worker.</t>
  </si>
  <si>
    <t>34. Why do you waste pick over another job?</t>
  </si>
  <si>
    <t>There are no job opportunities available.</t>
  </si>
  <si>
    <t xml:space="preserve">
It's like I've been doing this work for a long time. It’s easier to make money this way, and I’ve gotten used to it.</t>
  </si>
  <si>
    <t>No boss</t>
  </si>
  <si>
    <t>To earn some money. Better than just hanging around with nothing to eat.</t>
  </si>
  <si>
    <t>I don’t want a boss; I want to be in control of my own time.</t>
  </si>
  <si>
    <t>In these work sir, you don't have anything to hold. Fixed to self and you control your time if you want to work or not.</t>
  </si>
  <si>
    <t>Here, it's better because you don't have a boss. Whether you want to do something or not, it's no problem.</t>
  </si>
  <si>
    <t>It's because I can earn money faster here since I'm not far from my family yet.</t>
  </si>
  <si>
    <t>In waste picking, you can earn money faster because you get paid right away when you sell the scrap materials.</t>
  </si>
  <si>
    <t>I don’t have any dreams about working in construction. I’m still doing waste picking or extra work. That’s my extra income.</t>
  </si>
  <si>
    <t>You don't have any problems. When you go out, you don't have to think about anything. The problem is with your boss. If it's time to rest, then you rest.</t>
  </si>
  <si>
    <t>I'm used to it.</t>
  </si>
  <si>
    <t>It's rare to find someone who wants it made, and many people are already doing it, so sometimes there aren't enough opportunities to get a job.</t>
  </si>
  <si>
    <t>Somehow, we're surviving it. And besides, waste picking isn't a permanent thing because we sell ice cream and we only do waste picking during the rainy season.</t>
  </si>
  <si>
    <t>That's the only option, there no other choice.</t>
  </si>
  <si>
    <t>I don’t have one. I can’t get into that kind of thing. It’s hard for me to get into that. It’s better if you just handle it yourself.</t>
  </si>
  <si>
    <t>You can be survived by waste picking every day. Unlike construction. When it rains, you can't work. When it's hot, you can't work either. That's because you're just under the shade, doing the same thing, earning a living.</t>
  </si>
  <si>
    <t>Get home early and manage your time well.</t>
  </si>
  <si>
    <t>The income rate is low, sir, because not every day there are planting and construction activities happening.</t>
  </si>
  <si>
    <t>Because you can go home. No boss. There's also a jackpot.</t>
  </si>
  <si>
    <t>No boss. It's better when you don't have a boss.</t>
  </si>
  <si>
    <t>My husban doesn't want me to work far away.</t>
  </si>
  <si>
    <t>Sometimes in waste picking, like planting crops, if you don't have a source of income, you become a waste picker. That's just how it goes. And it's also good when you're waste picking because there's a chance you might find gold, jewelry, money, or a cellphone.</t>
  </si>
  <si>
    <t>If there is capital, ma'am.</t>
  </si>
  <si>
    <t>This is better.</t>
  </si>
  <si>
    <t>Because there are only a few people who want to have something done.</t>
  </si>
  <si>
    <t>If there's nothing else to do in the farm.</t>
  </si>
  <si>
    <t>At first, ma'am, our initial investment was 400 pesos. But in the end, it's already a lump sum, ma'am. When we earn 100 pesos, that's what we see all day.</t>
  </si>
  <si>
    <t>So when labor isn't consistent, I resort to waste picking when there's no available work.</t>
  </si>
  <si>
    <t>Eh mas nakasanayan po kase pagka ano tsaka wala kasing amo</t>
  </si>
  <si>
    <t>That's all I know for a living. Because I only finished elementary school.</t>
  </si>
  <si>
    <t>I can't work as a carpenter right now because I have to climb up high. So, I just prefer to work like this because I can go home at any time.</t>
  </si>
  <si>
    <t>Because there are few job opportunities in construction, that's why I work as waste picker</t>
  </si>
  <si>
    <t>Waste picking has become a bit easier.</t>
  </si>
  <si>
    <t>There are no other jobs to take, so I turned to waste picking, and some of my relatives are also into it.</t>
  </si>
  <si>
    <t>It's better in waste picking because I'm the boss.</t>
  </si>
  <si>
    <t>There are times when collecting scrap is good.</t>
  </si>
  <si>
    <t>The income is higher</t>
  </si>
  <si>
    <t>There's no boss here</t>
  </si>
  <si>
    <t>Planting crops is seasonal, and STL doesn't always guarantee big earnings, so one is forced to find other source of income</t>
  </si>
  <si>
    <t>35.  How many days could you afford to live without a revenue?</t>
  </si>
  <si>
    <t>36.  Are you able to save money for unforeseen event?</t>
  </si>
  <si>
    <t>37. What is the worst part in your job?</t>
  </si>
  <si>
    <t>I don't like it when you are not accepted because you are a waste picker.</t>
  </si>
  <si>
    <t>There's nothing else to buy. You get nothing.</t>
  </si>
  <si>
    <t>Being around people who aren't honest.</t>
  </si>
  <si>
    <t>When someone is hard to communicate with.</t>
  </si>
  <si>
    <t>I did all of that. I didn't refuse the job.</t>
  </si>
  <si>
    <t>We to the smell here in the dumpsite. We don't want anyone making fun of it.</t>
  </si>
  <si>
    <t>Sir, what we really don't like here are choosy people.</t>
  </si>
  <si>
    <t>What we really don't like is that. It causes a lot of confusion for us, sir.</t>
  </si>
  <si>
    <t>People end up fighting over scrap materials. Because if you leave your stuff there and come back later, it might be gone.</t>
  </si>
  <si>
    <t>I don’t have any dreams about working in construction. I’m still doing odd jobs or extra work. That’s my extra income.</t>
  </si>
  <si>
    <t>i don't dislike anything in waste picking except scorching heat from the sun.</t>
  </si>
  <si>
    <t>It's like when people just throw their garbage at you, and it feels like they're making you responsible for it. It's as if they're treating you like you're obligated to take their trash.</t>
  </si>
  <si>
    <t>There's nothing to sell because of other waste pickers.</t>
  </si>
  <si>
    <t>That's the difficult part. You may envy others. Whatever God gives us every day, that's what we have. There will be a day, year, or month that will come for us.</t>
  </si>
  <si>
    <t>The dirt is really unavoidable. Sometimes you even get the rotten stuff that the sellers forgot to remove.</t>
  </si>
  <si>
    <t>If I can't get anything or any scrap materials</t>
  </si>
  <si>
    <t>- I don't really care about those things. For me, I'm not expecting anything anymore. I'm content with that.</t>
  </si>
  <si>
    <t>Being criticized, low self-esteem.</t>
  </si>
  <si>
    <t>Very, very tired, and the unfairness in waste picking</t>
  </si>
  <si>
    <t>I don't like cardboard. And the broken glass. The shattered bottles.</t>
  </si>
  <si>
    <t>I don't want to work at home.</t>
  </si>
  <si>
    <t>When there's a worm in that.</t>
  </si>
  <si>
    <t>Sometimes when it's hot, I can't stand the heat, and then the smell starts bothering me.</t>
  </si>
  <si>
    <t>If you understand the situation, you won't be able to resist resting</t>
  </si>
  <si>
    <t>When the seller is demanding, and my other items are not being taken.</t>
  </si>
  <si>
    <t>Nothing really. It's all good.</t>
  </si>
  <si>
    <t>If possible, I don't want to waste pick because it smells bad.</t>
  </si>
  <si>
    <t>You know, not everything is there.</t>
  </si>
  <si>
    <t>You can't choose that because I'm already used to it. Even if you don't want to, you'll be forced.</t>
  </si>
  <si>
    <t>It's when it's raining and then suddenly becomes hot.</t>
  </si>
  <si>
    <t>I don't refuse anything.</t>
  </si>
  <si>
    <t>You can't collect something. We don't control how much profit we make from it.</t>
  </si>
  <si>
    <t>When the seller is selective and they get what they want.</t>
  </si>
  <si>
    <t>Well, that's it. There's nothing we can do when the price goes down.</t>
  </si>
  <si>
    <t>When there's unfair in waste picking</t>
  </si>
  <si>
    <t>To buy a PET and glass bottle because it's light and dangerous when shattered.</t>
  </si>
  <si>
    <t>The bottle that will be broken is dangerous when broken.</t>
  </si>
  <si>
    <t>Run out of gasoline</t>
  </si>
  <si>
    <t>All you can buy is plastic</t>
  </si>
  <si>
    <t>No problem, if you like the job, it's okay.</t>
  </si>
  <si>
    <t>38.  What is the best part in your job?</t>
  </si>
  <si>
    <t>To help out at home, reduce their household waste.</t>
  </si>
  <si>
    <t>It's like going for a ride. It's really enjoyable and fan.</t>
  </si>
  <si>
    <t>In waste picking there's no boss. We decide what we want to do.</t>
  </si>
  <si>
    <t>Making money, with no boss, and in control of your own time.</t>
  </si>
  <si>
    <t>One of the things I see is that you have a lot of goods for sale. You can't find these things anywhere else. Everything is sold here with you.</t>
  </si>
  <si>
    <t>I'm happy here. We're all happy that we are here, we're all together and we're even relatives.</t>
  </si>
  <si>
    <t xml:space="preserve">We are very happy, sir. There is no big problem here. We are enjoying ourselves. We are united in a community here as waste pickers. We are having fun. We cook together here. After we gather our goods, we chat and brag a little. </t>
  </si>
  <si>
    <t>There is no reason not to like it.</t>
  </si>
  <si>
    <t>To earn money. It's faster and that's all I can manage.</t>
  </si>
  <si>
    <t>We can't get rid of this thing we're selling, no matter what day it is. It's like a problem for us because we can't sell it, but at least if someone buys it, we'll have something to buy more stock.</t>
  </si>
  <si>
    <t>You're making money even though you haven't seen any income all day. That's because you're working in construction. You haven’t seen any money all day, but you're still earning.</t>
  </si>
  <si>
    <t>It's more profitable even working half days. You control your own schedule and you don't have a boss.</t>
  </si>
  <si>
    <t>When it's time to sell and you have saved up a lot materials to sell.</t>
  </si>
  <si>
    <t>When you leave town and feel sad, you'll also come back home feeling sad. If you ask me about that, I collect recyclables. My answer is, at least I get to go around. I can go around and still earn money.</t>
  </si>
  <si>
    <t>It's easy to earn quickly and it's fair.</t>
  </si>
  <si>
    <t>Whatever they give me, that's what I get. Thank you very much. Especially since I get important items for the house. The lights, the cross-lights. I get a lot of cross-lights that still work.</t>
  </si>
  <si>
    <t>- I just want to stay here. I can't do that because of my family, my grandchildren. I'm not asking for anything, just to take care of them. They need me.</t>
  </si>
  <si>
    <t>I don't have a boss, you manage your own time.</t>
  </si>
  <si>
    <t>Every day you manage to survive on food. Every day my expenses.</t>
  </si>
  <si>
    <t>Of course, you can buy metal.</t>
  </si>
  <si>
    <t>I just want to do waste picking</t>
  </si>
  <si>
    <t>Get a lot of scrap materials from waste.</t>
  </si>
  <si>
    <t>When it's cold, for example, it's clouded. Just like when you're lucky, you might find jewelry or money.</t>
  </si>
  <si>
    <t>When it's cold.</t>
  </si>
  <si>
    <t>The income is better.</t>
  </si>
  <si>
    <t>The main thing for me is that I just want to help people. I have good intentions like that.</t>
  </si>
  <si>
    <t>I like getting a lot of things like that.</t>
  </si>
  <si>
    <t>When my boss leaves, that's the time I do resacking. So, I separate the plastic bottles and the pets.</t>
  </si>
  <si>
    <t>Just high value when sold. Like copper and steel.</t>
  </si>
  <si>
    <t>When the season is cloudy, because they sell more, they can clean more.</t>
  </si>
  <si>
    <t>We earn from the air conditioners.</t>
  </si>
  <si>
    <t>This is the best one for me. Because waste picking is stable.</t>
  </si>
  <si>
    <t>Those who are kind when selling like that, and when many are buying</t>
  </si>
  <si>
    <t>Because of that, I'm into waste picking because there's a little profit there. What I want is for the price to be high.</t>
  </si>
  <si>
    <t>When there's many to collect scraps for selling</t>
  </si>
  <si>
    <t>Buy some copper because selling price it is expensive.</t>
  </si>
  <si>
    <t>We both want the same thing.</t>
  </si>
  <si>
    <t>Collecting of scrap and there's no boss</t>
  </si>
  <si>
    <t>Where can I buy a lot of metal like that</t>
  </si>
  <si>
    <t>Everything will be desired. Any job will be the same.</t>
  </si>
  <si>
    <t>Purpose of this tab:</t>
  </si>
  <si>
    <t xml:space="preserve">This tab collects the final data of the survey, which will then be transmitted to Systemiq for a final check and a visualization. </t>
  </si>
  <si>
    <t xml:space="preserve">The final data consists of three parts: </t>
  </si>
  <si>
    <t xml:space="preserve">A - establishing a baseline, </t>
  </si>
  <si>
    <t xml:space="preserve">B - Estimating a living income and, </t>
  </si>
  <si>
    <t xml:space="preserve">C- Compiling benchmark data. </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</si>
  <si>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</si>
  <si>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</si>
  <si>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t>
  </si>
  <si>
    <t xml:space="preserve">Note: Automated calculations cells are highlighted in blue. </t>
  </si>
  <si>
    <t>A - Establishing a baseline</t>
  </si>
  <si>
    <r>
      <rPr>
        <b/>
        <sz val="11"/>
        <color theme="1"/>
        <rFont val="Arial"/>
        <family val="2"/>
      </rPr>
      <t xml:space="preserve">Explanation: </t>
    </r>
    <r>
      <rPr>
        <sz val="11"/>
        <color theme="1"/>
        <rFont val="Arial Nova"/>
      </rPr>
      <t xml:space="preserve">The goal of this section is to estimate the current earnings of waste pickers. We suggest different typologies to summarize results of surveying the waste pickers. In addition, there are key question that are answered about the lives of the informal waste picking communities. See Pages 24 to 31 in the PowerPoint manual for a detailed walk-through. </t>
    </r>
  </si>
  <si>
    <t>Sub-chapters:</t>
  </si>
  <si>
    <t>Number of waste pickers</t>
  </si>
  <si>
    <t>Explanation</t>
  </si>
  <si>
    <t>Typology of surveyed waste pickers</t>
  </si>
  <si>
    <t>How many waste pickers were surveyed in total:</t>
  </si>
  <si>
    <t xml:space="preserve">Total number of waste pickers that were surveyed for the assessment. </t>
  </si>
  <si>
    <t>Sources of materials for the waste pickers in the case study:</t>
  </si>
  <si>
    <t>Out of all waste pickers surveyed, how many waste pickers get materials from a landfill or dumpsite?</t>
  </si>
  <si>
    <t>For the surveyed workers where did they source the waste. See Page 13 in the Powerpoint manual. The segments of surveyed waste pickers by waste source do not have to add up to 100%</t>
  </si>
  <si>
    <t>Out of all waste pickers surveyed, how many waste pickers get materials from the street?</t>
  </si>
  <si>
    <t>Out of all waste pickers surveyed, how many waste pickers get materials from households?</t>
  </si>
  <si>
    <t>Out of all waste pickers surveyed, how many waste pickers get materials from other sources? (if so, please specify the source)</t>
  </si>
  <si>
    <t>Typology of the waste pickers from the case study:</t>
  </si>
  <si>
    <t xml:space="preserve">Out of all waste pickers surveyed, how many waste pickers were organized in a cooperative? </t>
  </si>
  <si>
    <t xml:space="preserve">For the surveyed workers , in what typologies were they organized. See Page 31 in the PowerPoint manual. All different typologies of the surveyed waste workers need to add up to 100%. </t>
  </si>
  <si>
    <t xml:space="preserve">Out of all waste pickers surveyed, how many waste pickers were independent? </t>
  </si>
  <si>
    <t xml:space="preserve">Out of all waste pickers surveyed, how many waste pickers were informally organized? </t>
  </si>
  <si>
    <t>Out of all waste pickers surveyed, how many waste pickers were organized in other ways (if so, please specify)</t>
  </si>
  <si>
    <t>On whether waste picking is their only revenue:</t>
  </si>
  <si>
    <t>How many waste pickers reported that waste picking is the only income</t>
  </si>
  <si>
    <t>For the surveyed workers, did they only rely on waste picking as an income stream or report multiple income streams. See Page 13 in the Powerpoint manual. Both segments of waste pickers should add to 100%</t>
  </si>
  <si>
    <t xml:space="preserve">How many waste pickers reported multiple income stream </t>
  </si>
  <si>
    <t>Gender:</t>
  </si>
  <si>
    <t>Number of female surveyed waste pickers</t>
  </si>
  <si>
    <t xml:space="preserve">For the surveyed workers, what was the gender split.  The gender split of surveyed workers should add to 100%. </t>
  </si>
  <si>
    <t>Number of male surveyed waste pickers</t>
  </si>
  <si>
    <t xml:space="preserve">Other or no answer </t>
  </si>
  <si>
    <t>Estimating current earnings of waste pickers</t>
  </si>
  <si>
    <t>(Local currency/Full Time Worker Equivalent/hour)</t>
  </si>
  <si>
    <t>(Local currency/
Full Time Worker Equivalent/day)</t>
  </si>
  <si>
    <t>(Local currency/Full Time Worker Equivalent/month)</t>
  </si>
  <si>
    <t>Explantion</t>
  </si>
  <si>
    <t xml:space="preserve">Average earnings for all surveyed informal waste pickers </t>
  </si>
  <si>
    <t xml:space="preserve">See Question 7 and 18 in the Questionnaire for the workers' earnings. This input will be based on the aggregation of the interview answers that are collected in 1) A - Building a baseline. The earnings are split by the different typologies. See Page 30 in the PowerPoint manual for a detailed walk-through on how to estimate current earnings. 
</t>
  </si>
  <si>
    <t>Average earnings per worker in a cooperative (if applicable)</t>
  </si>
  <si>
    <t>Average earnings per independent worker (if applicable)</t>
  </si>
  <si>
    <t>Average earnings per worker that is informally organized (if applicable)</t>
  </si>
  <si>
    <t>Average earnings per worker for any other typology (please specify if applicable)</t>
  </si>
  <si>
    <t>Range of earnings of waste pickers per hour (minimum and maximum):</t>
  </si>
  <si>
    <t xml:space="preserve">Maximum average earnings per hour for all typologies </t>
  </si>
  <si>
    <t xml:space="preserve">Minimum average earnings per hour for all typologies </t>
  </si>
  <si>
    <t>(in %)</t>
  </si>
  <si>
    <t xml:space="preserve">Percentage of waste picking revenues that are derived from plastics versus other materials </t>
  </si>
  <si>
    <t>Links to Questions 18 and 19 in the Questionnaire</t>
  </si>
  <si>
    <t>Percentage of waste pickers that have access to a vehicle for work (pushcart/car)</t>
  </si>
  <si>
    <t>Links to Question 15 in the Questionnaire</t>
  </si>
  <si>
    <t>Percentage of waste pickers that know the price of their waste materials before selling</t>
  </si>
  <si>
    <t>Links to Question 24 in the Questionnaire</t>
  </si>
  <si>
    <t>Pecentage of waste pickers that have obligations to their buyers</t>
  </si>
  <si>
    <t>Links to Question 25 in the Questionnaire</t>
  </si>
  <si>
    <t>Summarizing limitations preventing better incomes</t>
  </si>
  <si>
    <t>Qualitative answer</t>
  </si>
  <si>
    <t xml:space="preserve">Explanation: </t>
  </si>
  <si>
    <t>Please describe the five to eight main limitations for waste pickers to increase revenues (one bullet line per limitation)</t>
  </si>
  <si>
    <t xml:space="preserve">What are the main limitations that waste pickers face to increase revenues? This could include for example a lack of transparency of price fluctuations and lack of access to more efficient vehicles (e.g., a pushcart). See Page 11 in the PowerPoint manual for the questions on finding out the limitations to increasing revenues and further details. This links to Question 26 in the Questionnaire. 
</t>
  </si>
  <si>
    <t>Competitors</t>
  </si>
  <si>
    <t>Respondents say that many waste pickers are competing for the same materials, which affects the availability and pricing of scrap materials. The presence of numerous competitors means there is often not enough material to go around.</t>
  </si>
  <si>
    <t>Low Price</t>
  </si>
  <si>
    <t xml:space="preserve">Based on respondents' respose, the prices of collected scraps often decline, impacting earnings. Factors such as market conditions and the fluctuation of prices at junk shops contribute to lower prices for collected 
</t>
  </si>
  <si>
    <t>Lack of resources to collect</t>
  </si>
  <si>
    <t>Respondents indicate that the limited availability of materials to collect is a significant issue, often due to high competition or low supply. The fluctuating quantities of waste available further exacerbate this problem.</t>
  </si>
  <si>
    <t>Lack of capital</t>
  </si>
  <si>
    <t>Respondents mention that insufficient capital to purchase scrap materials or invest in necessary tools and resources is a major limitation. Without adequate funds, waste pickers struggle to enhance their efficiency and profitability.</t>
  </si>
  <si>
    <t>Climate</t>
  </si>
  <si>
    <t>According to respondents, adverse weather conditions, such as rain, negatively impact waste picking activities and earnings. The rainy season or poor weather often reduces the quantity of scrap materials available for collection.</t>
  </si>
  <si>
    <t>Mixed Situational Factor</t>
  </si>
  <si>
    <t xml:space="preserve">Respondents note that variability in sellers' willingness to sell, fluctuating amounts of waste available, and other situational factors create challenges. These mixed factors often result in inconsistent earnings and difficulties in maintaining steady income.
</t>
  </si>
  <si>
    <t>Individual Effort and Initiative</t>
  </si>
  <si>
    <t>Based on the response, individual effort and motivation significantly impact earnings. Respondents highlight that personal initiative and luck play essential roles in determining the success of waste picking activities.</t>
  </si>
  <si>
    <t>Stop Buying</t>
  </si>
  <si>
    <t>Respondents report that temporary stoppages by scrap buyers significantly affect waste pickers' ability to sell their collected scraps. When buyers stop purchasing materials, it creates a direct challenge to generating income from waste.</t>
  </si>
  <si>
    <t>Waste Picker Questionnaire</t>
  </si>
  <si>
    <t>During the last 12 months, was there a time when, because of lack of money or other resource: (Question 30 in Tab 1)</t>
  </si>
  <si>
    <t>Yes (in %)</t>
  </si>
  <si>
    <t>No (in %)</t>
  </si>
  <si>
    <t>Don't know/no answer (in %)</t>
  </si>
  <si>
    <t>What percentage of waste pickers were concerned about not having enough food to eat?</t>
  </si>
  <si>
    <t>= 100% in total</t>
  </si>
  <si>
    <t>Links to Question 30.1 in the Questionnaire</t>
  </si>
  <si>
    <t>What percentage of waste pickers were unable to eat healthy and nutritious food?</t>
  </si>
  <si>
    <t>Links to Question 30.2 in the Questionnaire</t>
  </si>
  <si>
    <t>What percentage of waste pickers ate only a few kinds of foods?</t>
  </si>
  <si>
    <t>Links to Question 30.3 in the Questionnaire</t>
  </si>
  <si>
    <r>
      <t xml:space="preserve">What percentage of waste pickers had to skip a meal? </t>
    </r>
    <r>
      <rPr>
        <i/>
        <sz val="11"/>
        <color rgb="FFFF0000"/>
        <rFont val="Arial"/>
        <family val="2"/>
      </rPr>
      <t>(PH context 3 times a day)</t>
    </r>
  </si>
  <si>
    <t>Links to Question 30.4 in the Questionnaire</t>
  </si>
  <si>
    <t>What percentage of waste pickers ate less than they thought they should?</t>
  </si>
  <si>
    <t>Links to Question 30.5 in the Questionnaire</t>
  </si>
  <si>
    <t>What percentage of waste picker households ran out of food?</t>
  </si>
  <si>
    <t>Links to Question 30.6 in the Questionnaire</t>
  </si>
  <si>
    <t>What percentage of waste pickers reported that they cannot afford to live without a revenue stream for between a week and a month?</t>
  </si>
  <si>
    <t>Links to Question 35 in the Questionnaire</t>
  </si>
  <si>
    <t>During the last 12 months, was there a time when, because of lack of money or other resource: (Question 31 in Tab 1)</t>
  </si>
  <si>
    <t>Don't know/now answer (in %)</t>
  </si>
  <si>
    <t>What percentage of waste pickers live in houses built with acceptable materials?</t>
  </si>
  <si>
    <t>Links to Question 31.1 in the Questionnaire</t>
  </si>
  <si>
    <t>What percentage of waste pickers have access to electricity?</t>
  </si>
  <si>
    <t>Links to Question 31.2 in the Questionnaire</t>
  </si>
  <si>
    <t>What percentage of waste pickers have access to light in each room of their house?</t>
  </si>
  <si>
    <t>Links to Question 31.3 in the Questionnaire</t>
  </si>
  <si>
    <t>What percentage of waste pickers have access to ventilation in each room of their house?</t>
  </si>
  <si>
    <t>Links to Question 31.4 in the Questionnaire</t>
  </si>
  <si>
    <t>What percentage of waste pickers have access to safe sanitation?</t>
  </si>
  <si>
    <t>Links to Question 31.5 in the Questionnaire</t>
  </si>
  <si>
    <t>What percentage of waste pickers live in housing with sufficient living space?</t>
  </si>
  <si>
    <t>Links to Question 31.6 in the Questionnaire</t>
  </si>
  <si>
    <t>What percentage of waste pickers have sufficient bedroom space?</t>
  </si>
  <si>
    <t>Links to Question 31.7 in the Questionnaire</t>
  </si>
  <si>
    <t>What percentage of waste pickers live in a safe outside environment?</t>
  </si>
  <si>
    <t>Links to Question 31.8 in the Questionnaire</t>
  </si>
  <si>
    <t>B - Estimating Living Incomes</t>
  </si>
  <si>
    <t xml:space="preserve">The goal of this section is to estimate a standard of living with all the components essential for a decent life. See Pages 32 to 54 in the PowerPoint manual </t>
  </si>
  <si>
    <t>Converting local currency
to $ PPP</t>
  </si>
  <si>
    <t>PPP $ Conversation Rate 
(to the decimal number)</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</si>
  <si>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</si>
  <si>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</si>
  <si>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</si>
  <si>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</si>
  <si>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</si>
  <si>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</si>
  <si>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</si>
  <si>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X to Y in the PowerPoint manual for a detailed walk-through of how to estimate the B1 to B6 components of a living income. B1  (Page 36), B2 (Pages 37 to 40), B3 (Pages 41 to 44), B4 (Pages 45 to 47), B5 (Pages 48 to 49), B6 (Page 50). </t>
  </si>
  <si>
    <t xml:space="preserve">B2 - Costs of Decent Housing </t>
  </si>
  <si>
    <t xml:space="preserve">B3 - Healthcare Costs </t>
  </si>
  <si>
    <t xml:space="preserve">B4 - Education Costs </t>
  </si>
  <si>
    <t xml:space="preserve">B5 - Costs of Decent Work </t>
  </si>
  <si>
    <t>B6 - Savings</t>
  </si>
  <si>
    <t>Living income (living income required at household level)</t>
  </si>
  <si>
    <t>B1 to B6 then get added up for the final estimate of a living income. See the Powerpoint manual Pages 52 to 53 for further guidance.</t>
  </si>
  <si>
    <t>Estimating the Living Income for the full time worker (FTWE):</t>
  </si>
  <si>
    <t>(Local currency/FTWE/month)</t>
  </si>
  <si>
    <t>(PPP $/FTWE/month)</t>
  </si>
  <si>
    <t>Living wage (living income required at worker level):</t>
  </si>
  <si>
    <r>
      <rPr>
        <sz val="11"/>
        <color theme="1"/>
        <rFont val="Arial"/>
        <family val="2"/>
      </rPr>
      <t xml:space="preserve">The living income then gets divided by the Full Time Worker Equivalent for your locations </t>
    </r>
    <r>
      <rPr>
        <sz val="11"/>
        <color rgb="FFFF0000"/>
        <rFont val="Arial Nova"/>
      </rPr>
      <t>(Cell X)</t>
    </r>
    <r>
      <rPr>
        <sz val="11"/>
        <color theme="1"/>
        <rFont val="Arial Nova"/>
      </rPr>
      <t xml:space="preserve"> to get the living wage per worker. See the Powerpoint manual Pages 51 to 53 for further guidance. </t>
    </r>
  </si>
  <si>
    <t>Living Income in percentages:</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</si>
  <si>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</si>
  <si>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</si>
  <si>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</si>
  <si>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</si>
  <si>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</si>
  <si>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</si>
  <si>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</si>
  <si>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</si>
  <si>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</si>
  <si>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</si>
  <si>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</si>
  <si>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</si>
  <si>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</si>
  <si>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</si>
  <si>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</si>
  <si>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</si>
  <si>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your relevant datafor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</si>
  <si>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</si>
  <si>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</si>
  <si>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</si>
  <si>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See the Powerpoint manual Page 51 for furher guidance.  Find your relevant datafor your location here: https://www.ankerresearchinstitute.org/ari-country-index </t>
  </si>
  <si>
    <t xml:space="preserve">C - Compiling Benchmark Incomes </t>
  </si>
  <si>
    <t xml:space="preserve">The goal of this section is to estimate a comparable incomes in other jobs or government minimum wages.  See Pages X to Y in the PowerPoint manual </t>
  </si>
  <si>
    <t xml:space="preserve">Benchmark Data </t>
  </si>
  <si>
    <t>Benchmarks from the World Bank:</t>
  </si>
  <si>
    <t>($ PPP/FTWE/month)</t>
  </si>
  <si>
    <t>(Local currency/HH/month)</t>
  </si>
  <si>
    <t>($ PPP/HH/month)</t>
  </si>
  <si>
    <t>Extreme Poverty Line (World Bank)</t>
  </si>
  <si>
    <r>
      <t>In 2023, the extreme poverty line was PPP $ 2.15 per person per day. The poverty line was PPP $ 6.85 per person per day. Please check for any updates here:</t>
    </r>
    <r>
      <rPr>
        <u/>
        <sz val="11"/>
        <color rgb="FF0070C0"/>
        <rFont val="Arial"/>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</si>
  <si>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</si>
  <si>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</si>
  <si>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</si>
  <si>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Pages 55 to 58 for detailed information on what sources to use for each data point. </t>
  </si>
  <si>
    <t>Average Earnings of Formal Waste Workers</t>
  </si>
  <si>
    <t>Average Income from comparable sector A (e.g. agricultural labourer)</t>
  </si>
  <si>
    <t>Average Income from comparable sector B (e.g. construction worker)</t>
  </si>
  <si>
    <t xml:space="preserve">This tab helps to estimate the costs of a healthy diet (B1). </t>
  </si>
  <si>
    <t xml:space="preserve">The costs can either be estimated, using Anker data or estimated by the local project partners with their own research if Anker data is not available. See Page 36 of the PowerPoint Toolkit for further information. </t>
  </si>
  <si>
    <t xml:space="preserve">Notes: The cells that are highlighted in blue are then needed for the final data input. </t>
  </si>
  <si>
    <t>Metric</t>
  </si>
  <si>
    <t>Unit</t>
  </si>
  <si>
    <t>Ghana, Lower Volta (local currency is GHS)</t>
  </si>
  <si>
    <t>Brazil, Sao Paolo State (local currency is R$)</t>
  </si>
  <si>
    <t>India, Nilgiris, Tamil Nadu (local currency is Rupees)</t>
  </si>
  <si>
    <t>Philippines, Talavera, Nueva Ecija (local currency in Php)</t>
  </si>
  <si>
    <t>Costs of a healthy diet in local currency</t>
  </si>
  <si>
    <t>Local currency/per day</t>
  </si>
  <si>
    <t xml:space="preserve">The local currency that is spent per day on a healthy diets is taken from the Anker data that has been published by country (see the source below). Please find your relevant country in the Anker database. If the Anker data is not satisfactory, please use alternative data sources such World Bank data. Make sure to adjust your data point accoirding to the relevant inflation rate. </t>
  </si>
  <si>
    <t xml:space="preserve">Cost of a healthy diet in PPP $ per person </t>
  </si>
  <si>
    <t>PPP$/day</t>
  </si>
  <si>
    <t xml:space="preserve">The local currency that is spent per day on a healthy diet is multiplied by the PPP $ conversation rate for the relevant country to get the PPP $ per day.  </t>
  </si>
  <si>
    <t>PPP$/month</t>
  </si>
  <si>
    <t xml:space="preserve">The costs per day get multiplied by 30.5 to get the monthly costs. This number is per person. To use in the final data sheet, please multiply by the average household size for your location. </t>
  </si>
  <si>
    <t xml:space="preserve">Average household size </t>
  </si>
  <si>
    <t xml:space="preserve">Number </t>
  </si>
  <si>
    <t xml:space="preserve">We have put examples for the household size and the FTWE above for Ghana, India and Brazil . The data comes from the Anker Research Institute that conducts research on living incomes around the world (see Tab 4) Household Size and FTWE. </t>
  </si>
  <si>
    <t xml:space="preserve">Costs of a healthy diets in PPP $ per household </t>
  </si>
  <si>
    <t xml:space="preserve">PPP$/month </t>
  </si>
  <si>
    <t xml:space="preserve">For the total monthly costs per household, the monthly costs per person are multiplied by the average household size. </t>
  </si>
  <si>
    <t xml:space="preserve">Year of the data point </t>
  </si>
  <si>
    <t>Year number</t>
  </si>
  <si>
    <t xml:space="preserve">Source </t>
  </si>
  <si>
    <t xml:space="preserve">https://globallivingwage.org/living-wage-benchmarks/ghana/
</t>
  </si>
  <si>
    <t>https://www.globallivingwage.org/living-wage-benchmarks/living-wage-for-non-metropolitan-brazil/</t>
  </si>
  <si>
    <t>https://globallivingwage.org/wp-content/uploads/2018/05/Tiruppur-Living-Wage-Report-1.pdf
https://globallivingwage.org/living-wage-benchmarks/urban-india/</t>
  </si>
  <si>
    <t xml:space="preserve">For your project location, please use the relevant Anker data (if available). </t>
  </si>
  <si>
    <t xml:space="preserve">PPP $ Conversion Rates: </t>
  </si>
  <si>
    <t xml:space="preserve">Ghana </t>
  </si>
  <si>
    <t>Brazil</t>
  </si>
  <si>
    <t>India</t>
  </si>
  <si>
    <t>Philippines</t>
  </si>
  <si>
    <t>Source</t>
  </si>
  <si>
    <t>Please use the latest World Bank data on PPP $ Equivalents, which can be found here: https://databank.worldbank.org/source/world-development-indicators/Series/PA.NUS.PPP</t>
  </si>
  <si>
    <t xml:space="preserve">Notes: </t>
  </si>
  <si>
    <r>
      <rPr>
        <sz val="11"/>
        <color theme="1"/>
        <rFont val="Aptos Narrow"/>
      </rPr>
      <t xml:space="preserve">We have put examples for the costs of a healthy diet above. The data comes from the Anker Research Institute that conducts research on living incomes around the world. Please find the relevant report for your location to find the data point for your location. It may have to be adjusted according to the local inflation rate.The data can be found here: </t>
    </r>
    <r>
      <rPr>
        <u/>
        <sz val="12"/>
        <color rgb="FF0070C0"/>
        <rFont val="Arial Nova"/>
      </rPr>
      <t xml:space="preserve">https://www.ankerresearchinstitute.org/ari-country-index  </t>
    </r>
  </si>
  <si>
    <t xml:space="preserve">This tab collects the household size for the different geographies. The data is based on Anker research. Please find the relevant data for your project location with the below link (Notes). </t>
  </si>
  <si>
    <t xml:space="preserve">Brazil </t>
  </si>
  <si>
    <t xml:space="preserve">India </t>
  </si>
  <si>
    <t xml:space="preserve">Total number of people in household </t>
  </si>
  <si>
    <t xml:space="preserve">Number of children </t>
  </si>
  <si>
    <t xml:space="preserve">Full-Time Worker Equivalent </t>
  </si>
  <si>
    <r>
      <rPr>
        <sz val="11"/>
        <color theme="1"/>
        <rFont val="Arial"/>
        <family val="2"/>
      </rPr>
      <t xml:space="preserve">We have put examples for the household size and the FTWE above for Ghana, India and Brazil . The data comes from the Anker Research Institute that conducts research on living incomes around the world. 
Please find the relevant report for your location to find the data point for your location here: </t>
    </r>
    <r>
      <rPr>
        <u/>
        <sz val="11"/>
        <color rgb="FF0070C0"/>
        <rFont val="Arial"/>
        <family val="2"/>
      </rPr>
      <t xml:space="preserve">https://www.ankerresearchinstitute.org/ari-country-index  </t>
    </r>
  </si>
  <si>
    <t>The Income Gap</t>
  </si>
  <si>
    <t>Current Waste Picker Earnings</t>
  </si>
  <si>
    <t>Living Income</t>
  </si>
  <si>
    <t>Food and housing situation</t>
  </si>
  <si>
    <t>The exhibit shows average earnings of waste pickers in the case (in red),  estimate of the living income (in green) and a benchmark, e.g., the local minimum salary (in yellow). The horizontal lines show the poverty lines according to the World Bank.</t>
  </si>
  <si>
    <t>This exhibit shows the current earnings of waste pickers in the case, displaying the average, the range and the differences between types of waste pickers, showing key features of these earnings and limitations to improve them</t>
  </si>
  <si>
    <t>The exhibit shows the breakdown of the estimate of what would be a living income in the location of the case study, including the difference between the income for the individual waste picker and the household</t>
  </si>
  <si>
    <t>The exhibit shows the details of the typology of waste pickers that were part of the case study, including the main sources of their materials collected, the level of organization, and whether wate picking is the only or one of several sources of income</t>
  </si>
  <si>
    <t>The exhibits shows the main answers from waste pickers regarding their food and housing situation, including access to key factors that should be part of a healthy diet and decent living conditions</t>
  </si>
  <si>
    <t>Average current earnings</t>
  </si>
  <si>
    <t>Ranges of this earnings</t>
  </si>
  <si>
    <t>Earnings by level of organization</t>
  </si>
  <si>
    <t>Living wage Anker variant</t>
  </si>
  <si>
    <t>Source of materials</t>
  </si>
  <si>
    <t>Tipology or level of organization</t>
  </si>
  <si>
    <t>Waste picking is the only income:</t>
  </si>
  <si>
    <t>Local currency / month / waste picker</t>
  </si>
  <si>
    <t>Reported collection points or sources 
of the materials</t>
  </si>
  <si>
    <t>Reported level of organization of the 
waste pickers in the case</t>
  </si>
  <si>
    <t>Reported indication on whther waste picking was, or not, the only income</t>
  </si>
  <si>
    <t>full time waste pickers in an average household</t>
  </si>
  <si>
    <t>Maximum earnigns reported</t>
  </si>
  <si>
    <t>Total average</t>
  </si>
  <si>
    <t>full time worker supporting an average household</t>
  </si>
  <si>
    <t>Minimum earnigns reported</t>
  </si>
  <si>
    <t>Average earnings per independent worker</t>
  </si>
  <si>
    <t>Average earnings per worker in a cooperative</t>
  </si>
  <si>
    <t>Key features of these earnings:</t>
  </si>
  <si>
    <t>Main limitation to increase revenues:</t>
  </si>
  <si>
    <t>Living income Anker variant</t>
  </si>
  <si>
    <t xml:space="preserve">Competitors - Respondents say that many waste pickers are competing for the same materials, which affects the availability and pricing of scrap materials. The presence of numerous competitors means there is often not enough material to go around. 
Low Price - Based on respondents' respose, the prices of collected scraps often decline, impacting earnings. Factors such as market conditions and the fluctuation of prices at junk shops contribute to lower prices for collected 
Lack of resources to collect - Respondents indicate that the limited availability of materials to collect is a significant issue, often due to high competition or low supply. The fluctuating quantities of waste available further exacerbate this problem.  
Lack of capital - Respondents mention that insufficient capital to purchase scrap materials or invest in necessary tools and resources is a major limitation. Without adequate funds, waste pickers struggle to enhance their efficiency and profitability.  
Climate - According to respondents, adverse weather conditions, such as rain, negatively impact waste picking activities and earnings. The rainy season or poor weather often reduces the quantity of scrap materials available for collection.  
Mixed Situational Factor - Respondents note that variability in sellers' willingness to sell, fluctuating amounts of waste available, and other situational factors create challenges. These mixed factors often result in inconsistent earnings and difficulties in maintaining steady income.
Individual Effort and Initiative - Based on the response, individual effort and motivation significantly impact earnings. Respondents highlight that personal initiative and luck play essential roles in determining the success of waste picking activities.  
Stop Buying - Respondents report that temporary stoppages by scrap buyers significantly affect waste pickers' ability to sell their collected scraps. When buyers stop purchasing materials, it creates a direct challenge to generating income from waste.  
</t>
  </si>
  <si>
    <t>Local currency / month / household</t>
  </si>
  <si>
    <t>for an average household</t>
  </si>
  <si>
    <t>Household characteristic used for the study:</t>
  </si>
  <si>
    <t>Household size:</t>
  </si>
  <si>
    <t>Adults:</t>
  </si>
  <si>
    <t>Children:</t>
  </si>
  <si>
    <t>Full time workers per household:</t>
  </si>
  <si>
    <t>% of waste pickers mentioned they cannot afford to live without a revenue stream for between a week and a month</t>
  </si>
  <si>
    <t>Data input from the "Final Data" tab:</t>
  </si>
  <si>
    <t>Current earnings</t>
  </si>
  <si>
    <t>Benchmark</t>
  </si>
  <si>
    <t>%s</t>
  </si>
  <si>
    <t>plug to 100%</t>
  </si>
  <si>
    <t>% have obligations to their buyers</t>
  </si>
  <si>
    <t xml:space="preserve">Healthy diets </t>
  </si>
  <si>
    <t>Average earnings 
per independent worker</t>
  </si>
  <si>
    <t>% know the price of their waste materials before selling</t>
  </si>
  <si>
    <t xml:space="preserve">Decent housing </t>
  </si>
  <si>
    <t>Direct from households</t>
  </si>
  <si>
    <t>You were worried you would not have enough food to eat?</t>
  </si>
  <si>
    <t>Average earnings per 
worker in a cooperative</t>
  </si>
  <si>
    <t>% have access to a vehicle for work (pushcart/car)</t>
  </si>
  <si>
    <t>Healthcare</t>
  </si>
  <si>
    <t>Other</t>
  </si>
  <si>
    <t>You were unable to eat healthy and nutritious food?</t>
  </si>
  <si>
    <t>Living income required 
per waste picker worker</t>
  </si>
  <si>
    <t>% of waste picking revenues that are derived from plastics</t>
  </si>
  <si>
    <t>Education</t>
  </si>
  <si>
    <t>You ate only a few kinds of food?</t>
  </si>
  <si>
    <t>Minimum wage 
benchmark</t>
  </si>
  <si>
    <t>Decent working conditions</t>
  </si>
  <si>
    <t>Typology</t>
  </si>
  <si>
    <t>You had to skip a meal?</t>
  </si>
  <si>
    <t>Savings</t>
  </si>
  <si>
    <t>Independent waste pickers</t>
  </si>
  <si>
    <t>You ate less than you thought you should?</t>
  </si>
  <si>
    <t>Part of a cooperative</t>
  </si>
  <si>
    <t>Your household ran out of food?</t>
  </si>
  <si>
    <t>Organized, but informally</t>
  </si>
  <si>
    <t>Others</t>
  </si>
  <si>
    <t>Dedication</t>
  </si>
  <si>
    <t>Only waste picking</t>
  </si>
  <si>
    <t>Min</t>
  </si>
  <si>
    <t>Also has other sources</t>
  </si>
  <si>
    <t>Maz</t>
  </si>
  <si>
    <t>House built with aceptable materials</t>
  </si>
  <si>
    <t>Access to electricity</t>
  </si>
  <si>
    <t>Access to light in each room of your house</t>
  </si>
  <si>
    <t>Ventilation in each room of your house</t>
  </si>
  <si>
    <t>Access to safe sanitation</t>
  </si>
  <si>
    <t>Sufficient living space</t>
  </si>
  <si>
    <t>Sufficient bedroom space</t>
  </si>
  <si>
    <t>Safe outside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</si>
</sst>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m\-d"/>
    <numFmt numFmtId="166" formatCode="0.0000"/>
    <numFmt numFmtId="167" formatCode="0.0"/>
    <numFmt numFmtId="168" formatCode="_-* #,##0_-;\-* #,##0_-;_-* &quot;-&quot;??_-;_-@_-"/>
    <numFmt numFmtId="169" formatCode="_(* #,##0.0_);_(* \(#,##0.0\);_(* &quot;-&quot;?_);_(@_)"/>
  </numFmts>
  <fonts count="59">
    <font>
      <sz val="11"/>
      <color theme="1"/>
      <name val="Aptos Narrow"/>
      <scheme val="minor"/>
    </font>
    <font>
      <sz val="12"/>
      <color theme="1"/>
      <name val="Arial"/>
      <family val="2"/>
    </font>
    <font>
      <sz val="12"/>
      <color rgb="FF000000"/>
      <name val="Arial"/>
      <family val="2"/>
    </font>
    <font>
      <b/>
      <i/>
      <sz val="12"/>
      <color rgb="FF000000"/>
      <name val="Arial"/>
      <family val="2"/>
    </font>
    <font>
      <b/>
      <sz val="12"/>
      <color rgb="FF000000"/>
      <name val="Arial"/>
      <family val="2"/>
    </font>
    <font>
      <i/>
      <sz val="12"/>
      <color rgb="FF000000"/>
      <name val="Arial"/>
      <family val="2"/>
    </font>
    <font>
      <b/>
      <sz val="12"/>
      <color theme="1"/>
      <name val="Arial"/>
      <family val="2"/>
    </font>
    <font>
      <u/>
      <sz val="12"/>
      <color theme="10"/>
      <name val="Arial"/>
      <family val="2"/>
    </font>
    <font>
      <sz val="11"/>
      <name val="Aptos Narrow"/>
    </font>
    <font>
      <b/>
      <sz val="12"/>
      <color rgb="FFFFFFFF"/>
      <name val="Arial"/>
      <family val="2"/>
    </font>
    <font>
      <b/>
      <sz val="12"/>
      <color theme="0"/>
      <name val="Arial"/>
      <family val="2"/>
    </font>
    <font>
      <b/>
      <sz val="14"/>
      <color theme="0"/>
      <name val="Arial"/>
      <family val="2"/>
    </font>
    <font>
      <b/>
      <sz val="14"/>
      <color rgb="FFFFFFFF"/>
      <name val="Arial"/>
      <family val="2"/>
    </font>
    <font>
      <sz val="13"/>
      <color theme="1"/>
      <name val="Arial"/>
      <family val="2"/>
    </font>
    <font>
      <sz val="13"/>
      <color rgb="FF000000"/>
      <name val="Arial"/>
      <family val="2"/>
    </font>
    <font>
      <sz val="14"/>
      <color theme="1"/>
      <name val="Arial"/>
      <family val="2"/>
    </font>
    <font>
      <sz val="11"/>
      <color theme="1"/>
      <name val="Arial"/>
      <family val="2"/>
    </font>
    <font>
      <b/>
      <sz val="11"/>
      <color theme="1"/>
      <name val="Arial"/>
      <family val="2"/>
    </font>
    <font>
      <b/>
      <sz val="20"/>
      <color theme="0"/>
      <name val="Arial"/>
      <family val="2"/>
    </font>
    <font>
      <sz val="11"/>
      <color theme="0"/>
      <name val="Arial"/>
      <family val="2"/>
    </font>
    <font>
      <b/>
      <sz val="11"/>
      <color theme="0"/>
      <name val="Arial"/>
      <family val="2"/>
    </font>
    <font>
      <i/>
      <sz val="11"/>
      <color theme="1"/>
      <name val="Arial"/>
      <family val="2"/>
    </font>
    <font>
      <i/>
      <sz val="11"/>
      <color rgb="FF262626"/>
      <name val="Arial"/>
      <family val="2"/>
    </font>
    <font>
      <u/>
      <sz val="11"/>
      <color theme="10"/>
      <name val="Aptos Narrow"/>
    </font>
    <font>
      <sz val="11"/>
      <color rgb="FF0D0D0D"/>
      <name val="Arial"/>
      <family val="2"/>
    </font>
    <font>
      <sz val="11"/>
      <color rgb="FF262626"/>
      <name val="Arial"/>
      <family val="2"/>
    </font>
    <font>
      <sz val="11"/>
      <color rgb="FFFF0000"/>
      <name val="Arial"/>
      <family val="2"/>
    </font>
    <font>
      <b/>
      <sz val="11"/>
      <color rgb="FFFF0000"/>
      <name val="Arial"/>
      <family val="2"/>
    </font>
    <font>
      <b/>
      <sz val="11"/>
      <color rgb="FFFFFFFF"/>
      <name val="Arial"/>
      <family val="2"/>
    </font>
    <font>
      <u/>
      <sz val="9"/>
      <color rgb="FF0070C0"/>
      <name val="Arial"/>
      <family val="2"/>
    </font>
    <font>
      <sz val="9"/>
      <color rgb="FF0070C0"/>
      <name val="Arial"/>
      <family val="2"/>
    </font>
    <font>
      <sz val="11"/>
      <color theme="1"/>
      <name val="Aptos Narrow"/>
    </font>
    <font>
      <sz val="12"/>
      <color rgb="FFFF0000"/>
      <name val="Arial"/>
      <family val="2"/>
    </font>
    <font>
      <b/>
      <sz val="11"/>
      <color rgb="FF00146D"/>
      <name val="Arial"/>
      <family val="2"/>
    </font>
    <font>
      <sz val="12"/>
      <color rgb="FF00146D"/>
      <name val="Arial"/>
      <family val="2"/>
    </font>
    <font>
      <i/>
      <sz val="10"/>
      <color theme="1"/>
      <name val="Arial"/>
      <family val="2"/>
    </font>
    <font>
      <sz val="10"/>
      <color theme="1"/>
      <name val="Arial"/>
      <family val="2"/>
    </font>
    <font>
      <b/>
      <sz val="18"/>
      <color rgb="FF00146D"/>
      <name val="Arial"/>
      <family val="2"/>
    </font>
    <font>
      <i/>
      <sz val="9"/>
      <color theme="1"/>
      <name val="Arial"/>
      <family val="2"/>
    </font>
    <font>
      <i/>
      <sz val="12"/>
      <color theme="1"/>
      <name val="Arial"/>
      <family val="2"/>
    </font>
    <font>
      <sz val="11"/>
      <color rgb="FF00146D"/>
      <name val="Arial"/>
      <family val="2"/>
    </font>
    <font>
      <sz val="11"/>
      <color theme="4"/>
      <name val="Arial"/>
      <family val="2"/>
    </font>
    <font>
      <sz val="11"/>
      <color rgb="FF000000"/>
      <name val="Arial"/>
      <family val="2"/>
    </font>
    <font>
      <b/>
      <i/>
      <sz val="12"/>
      <color theme="1"/>
      <name val="Arial"/>
      <family val="2"/>
    </font>
    <font>
      <b/>
      <sz val="11"/>
      <color rgb="FF595959"/>
      <name val="Arial"/>
      <family val="2"/>
    </font>
    <font>
      <sz val="11"/>
      <color rgb="FF595959"/>
      <name val="Arial"/>
      <family val="2"/>
    </font>
    <font>
      <b/>
      <sz val="11"/>
      <color theme="1"/>
      <name val="Aptos Narrow"/>
    </font>
    <font>
      <sz val="11"/>
      <color rgb="FF3A3A3A"/>
      <name val="Arial"/>
      <family val="2"/>
    </font>
    <font>
      <sz val="11"/>
      <color rgb="FF3A3A3A"/>
      <name val="Aptos Narrow"/>
    </font>
    <font>
      <sz val="12"/>
      <color theme="1"/>
      <name val="Arial Nova"/>
    </font>
    <font>
      <i/>
      <sz val="12"/>
      <color rgb="FFFF0000"/>
      <name val="Arial"/>
      <family val="2"/>
    </font>
    <font>
      <sz val="11"/>
      <color theme="1"/>
      <name val="Arial Nova"/>
    </font>
    <font>
      <sz val="11"/>
      <color rgb="FFFF0000"/>
      <name val="Arial Nova"/>
    </font>
    <font>
      <u/>
      <sz val="11"/>
      <color rgb="FF0070C0"/>
      <name val="Arial"/>
      <family val="2"/>
    </font>
    <font>
      <u/>
      <sz val="12"/>
      <color rgb="FF0070C0"/>
      <name val="Arial Nova"/>
    </font>
    <font>
      <sz val="13"/>
      <color rgb="FFFF0000"/>
      <name val="Arial"/>
      <family val="2"/>
    </font>
    <font>
      <i/>
      <sz val="11"/>
      <color rgb="FFFF0000"/>
      <name val="Arial"/>
      <family val="2"/>
    </font>
    <font>
      <sz val="12"/>
      <name val="Arial"/>
      <family val="2"/>
    </font>
    <font>
      <sz val="11"/>
      <color theme="1"/>
      <name val="Aptos Narrow"/>
      <scheme val="minor"/>
    </font>
  </fonts>
  <fills count="17">
    <fill>
      <patternFill patternType="none"/>
    </fill>
    <fill>
      <patternFill patternType="gray125"/>
    </fill>
    <fill>
      <patternFill patternType="solid">
        <fgColor rgb="FFD3D3D3"/>
        <bgColor rgb="FFD3D3D3"/>
      </patternFill>
    </fill>
    <fill>
      <patternFill patternType="solid">
        <fgColor rgb="FFD0D0D0"/>
        <bgColor rgb="FFD0D0D0"/>
      </patternFill>
    </fill>
    <fill>
      <patternFill patternType="solid">
        <fgColor rgb="FFC1F0C8"/>
        <bgColor rgb="FFC1F0C8"/>
      </patternFill>
    </fill>
    <fill>
      <patternFill patternType="solid">
        <fgColor theme="0"/>
        <bgColor theme="0"/>
      </patternFill>
    </fill>
    <fill>
      <patternFill patternType="solid">
        <fgColor rgb="FFFFFFFF"/>
        <bgColor rgb="FFFFFFFF"/>
      </patternFill>
    </fill>
    <fill>
      <patternFill patternType="solid">
        <fgColor rgb="FFF2F2F2"/>
        <bgColor rgb="FFF2F2F2"/>
      </patternFill>
    </fill>
    <fill>
      <patternFill patternType="solid">
        <fgColor rgb="FF501549"/>
        <bgColor rgb="FF501549"/>
      </patternFill>
    </fill>
    <fill>
      <patternFill patternType="solid">
        <fgColor rgb="FFFAE2D5"/>
        <bgColor rgb="FFFAE2D5"/>
      </patternFill>
    </fill>
    <fill>
      <patternFill patternType="solid">
        <fgColor rgb="FFFFFF00"/>
        <bgColor rgb="FFFFFF00"/>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
      <patternFill patternType="solid">
        <fgColor rgb="FF0E2841"/>
        <bgColor rgb="FF0E2841"/>
      </patternFill>
    </fill>
    <fill>
      <patternFill patternType="solid">
        <fgColor rgb="FF00146D"/>
        <bgColor rgb="FF00146D"/>
      </patternFill>
    </fill>
    <fill>
      <patternFill patternType="solid">
        <fgColor rgb="FFC9F1FF"/>
        <bgColor rgb="FFC9F1FF"/>
      </patternFill>
    </fill>
  </fills>
  <borders count="54">
    <border>
      <left/>
      <right/>
      <top/>
      <bottom/>
      <diagonal/>
    </border>
    <border>
      <left style="thin">
        <color theme="0"/>
      </left>
      <right style="thin">
        <color theme="0"/>
      </right>
      <top style="thin">
        <color theme="0"/>
      </top>
      <bottom style="thin">
        <color theme="0"/>
      </bottom>
      <diagonal/>
    </border>
    <border>
      <left/>
      <right/>
      <top style="thick">
        <color theme="0"/>
      </top>
      <bottom/>
      <diagonal/>
    </border>
    <border>
      <left/>
      <right style="thin">
        <color rgb="FFD0D0D0"/>
      </right>
      <top style="thin">
        <color rgb="FFD0D0D0"/>
      </top>
      <bottom style="thin">
        <color rgb="FFD0D0D0"/>
      </bottom>
      <diagonal/>
    </border>
    <border>
      <left style="thin">
        <color theme="0"/>
      </left>
      <right style="thin">
        <color theme="0"/>
      </right>
      <top style="thin">
        <color theme="0"/>
      </top>
      <bottom/>
      <diagonal/>
    </border>
    <border>
      <left style="thin">
        <color rgb="FFFFFFFF"/>
      </left>
      <right style="thin">
        <color rgb="FFFFFFFF"/>
      </right>
      <top style="thin">
        <color rgb="FFFFFFFF"/>
      </top>
      <bottom/>
      <diagonal/>
    </border>
    <border>
      <left style="thin">
        <color rgb="FFD0D0D0"/>
      </left>
      <right style="thin">
        <color rgb="FFD0D0D0"/>
      </right>
      <top style="thin">
        <color rgb="FFD0D0D0"/>
      </top>
      <bottom style="thin">
        <color rgb="FFD0D0D0"/>
      </bottom>
      <diagonal/>
    </border>
    <border>
      <left style="thin">
        <color rgb="FFD0D0D0"/>
      </left>
      <right/>
      <top style="thin">
        <color rgb="FFD0D0D0"/>
      </top>
      <bottom style="thin">
        <color rgb="FFD0D0D0"/>
      </bottom>
      <diagonal/>
    </border>
    <border>
      <left style="thin">
        <color rgb="FFD0D0D0"/>
      </left>
      <right style="thin">
        <color rgb="FFD0D0D0"/>
      </right>
      <top/>
      <bottom style="thin">
        <color rgb="FFD0D0D0"/>
      </bottom>
      <diagonal/>
    </border>
    <border>
      <left/>
      <right/>
      <top/>
      <bottom style="medium">
        <color rgb="FF000000"/>
      </bottom>
      <diagonal/>
    </border>
    <border>
      <left style="thin">
        <color rgb="FFD8D8D8"/>
      </left>
      <right/>
      <top style="thin">
        <color rgb="FFD8D8D8"/>
      </top>
      <bottom style="thin">
        <color rgb="FFD8D8D8"/>
      </bottom>
      <diagonal/>
    </border>
    <border>
      <left/>
      <right style="thin">
        <color rgb="FFD8D8D8"/>
      </right>
      <top style="thin">
        <color rgb="FFD8D8D8"/>
      </top>
      <bottom style="thin">
        <color rgb="FFD8D8D8"/>
      </bottom>
      <diagonal/>
    </border>
    <border>
      <left/>
      <right style="thin">
        <color rgb="FFD8D8D8"/>
      </right>
      <top/>
      <bottom/>
      <diagonal/>
    </border>
    <border>
      <left/>
      <right style="thin">
        <color rgb="FFD8D8D8"/>
      </right>
      <top/>
      <bottom style="thin">
        <color rgb="FFD8D8D8"/>
      </bottom>
      <diagonal/>
    </border>
    <border>
      <left style="thin">
        <color rgb="FFD8D8D8"/>
      </left>
      <right/>
      <top/>
      <bottom/>
      <diagonal/>
    </border>
    <border>
      <left style="thin">
        <color rgb="FFD8D8D8"/>
      </left>
      <right/>
      <top/>
      <bottom style="thin">
        <color rgb="FFD8D8D8"/>
      </bottom>
      <diagonal/>
    </border>
    <border>
      <left style="thin">
        <color rgb="FFD8D8D8"/>
      </left>
      <right/>
      <top style="thin">
        <color rgb="FFD8D8D8"/>
      </top>
      <bottom/>
      <diagonal/>
    </border>
    <border>
      <left/>
      <right style="thin">
        <color rgb="FFD8D8D8"/>
      </right>
      <top style="thin">
        <color rgb="FFD8D8D8"/>
      </top>
      <bottom/>
      <diagonal/>
    </border>
    <border>
      <left/>
      <right/>
      <top style="thin">
        <color rgb="FFBFBFBF"/>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rgb="FFD8D8D8"/>
      </top>
      <bottom/>
      <diagonal/>
    </border>
    <border>
      <left/>
      <right/>
      <top/>
      <bottom style="thin">
        <color rgb="FFD8D8D8"/>
      </bottom>
      <diagonal/>
    </border>
    <border>
      <left/>
      <right style="thin">
        <color theme="0"/>
      </right>
      <top style="thin">
        <color rgb="FFD8D8D8"/>
      </top>
      <bottom style="thin">
        <color rgb="FFD8D8D8"/>
      </bottom>
      <diagonal/>
    </border>
    <border>
      <left style="thin">
        <color theme="0"/>
      </left>
      <right/>
      <top style="thin">
        <color theme="0"/>
      </top>
      <bottom style="thin">
        <color theme="0"/>
      </bottom>
      <diagonal/>
    </border>
    <border>
      <left/>
      <right style="thin">
        <color theme="0"/>
      </right>
      <top style="thin">
        <color rgb="FFD8D8D8"/>
      </top>
      <bottom/>
      <diagonal/>
    </border>
    <border>
      <left/>
      <right/>
      <top style="thin">
        <color theme="0"/>
      </top>
      <bottom style="thin">
        <color theme="0"/>
      </bottom>
      <diagonal/>
    </border>
    <border>
      <left/>
      <right style="thin">
        <color theme="0"/>
      </right>
      <top/>
      <bottom/>
      <diagonal/>
    </border>
    <border>
      <left/>
      <right style="thin">
        <color theme="0"/>
      </right>
      <top style="thin">
        <color rgb="FFD0D0D0"/>
      </top>
      <bottom style="thin">
        <color theme="0"/>
      </bottom>
      <diagonal/>
    </border>
    <border>
      <left style="thin">
        <color rgb="FFD0D0D0"/>
      </left>
      <right/>
      <top/>
      <bottom style="thin">
        <color rgb="FFD0D0D0"/>
      </bottom>
      <diagonal/>
    </border>
    <border>
      <left/>
      <right/>
      <top/>
      <bottom style="thin">
        <color rgb="FFD0D0D0"/>
      </bottom>
      <diagonal/>
    </border>
    <border>
      <left/>
      <right style="thin">
        <color theme="0"/>
      </right>
      <top style="thin">
        <color theme="0"/>
      </top>
      <bottom style="thin">
        <color theme="0"/>
      </bottom>
      <diagonal/>
    </border>
    <border>
      <left/>
      <right/>
      <top style="thin">
        <color rgb="FFD0D0D0"/>
      </top>
      <bottom style="thin">
        <color rgb="FFD0D0D0"/>
      </bottom>
      <diagonal/>
    </border>
    <border>
      <left/>
      <right/>
      <top/>
      <bottom style="thin">
        <color rgb="FF000000"/>
      </bottom>
      <diagonal/>
    </border>
    <border>
      <left style="thin">
        <color theme="0"/>
      </left>
      <right/>
      <top style="thin">
        <color theme="0"/>
      </top>
      <bottom style="thin">
        <color rgb="FF000000"/>
      </bottom>
      <diagonal/>
    </border>
    <border>
      <left/>
      <right style="thin">
        <color theme="0"/>
      </right>
      <top style="thin">
        <color theme="0"/>
      </top>
      <bottom style="thin">
        <color rgb="FF000000"/>
      </bottom>
      <diagonal/>
    </border>
    <border>
      <left/>
      <right/>
      <top/>
      <bottom/>
      <diagonal/>
    </border>
    <border>
      <left style="thin">
        <color theme="0"/>
      </left>
      <right style="thin">
        <color theme="0"/>
      </right>
      <top style="thin">
        <color theme="0"/>
      </top>
      <bottom style="thin">
        <color rgb="FF000000"/>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rgb="FFD8D8D8"/>
      </left>
      <right style="thin">
        <color rgb="FFD8D8D8"/>
      </right>
      <top style="thin">
        <color rgb="FFD8D8D8"/>
      </top>
      <bottom style="thin">
        <color rgb="FFD8D8D8"/>
      </bottom>
      <diagonal/>
    </border>
    <border>
      <left/>
      <right/>
      <top/>
      <bottom style="thin">
        <color theme="0"/>
      </bottom>
      <diagonal/>
    </border>
    <border>
      <left style="thin">
        <color rgb="FFD8D8D8"/>
      </left>
      <right style="thin">
        <color rgb="FFD8D8D8"/>
      </right>
      <top style="thin">
        <color rgb="FFD8D8D8"/>
      </top>
      <bottom/>
      <diagonal/>
    </border>
    <border>
      <left/>
      <right/>
      <top style="thin">
        <color rgb="FFD8D8D8"/>
      </top>
      <bottom style="thin">
        <color rgb="FFD8D8D8"/>
      </bottom>
      <diagonal/>
    </border>
    <border>
      <left/>
      <right style="thin">
        <color rgb="FFD0D0D0"/>
      </right>
      <top/>
      <bottom style="thin">
        <color rgb="FF501549"/>
      </bottom>
      <diagonal/>
    </border>
    <border>
      <left style="thin">
        <color rgb="FFD0D0D0"/>
      </left>
      <right style="thin">
        <color rgb="FFD0D0D0"/>
      </right>
      <top/>
      <bottom/>
      <diagonal/>
    </border>
    <border>
      <left style="thin">
        <color rgb="FFD8D8D8"/>
      </left>
      <right style="thin">
        <color rgb="FFD8D8D8"/>
      </right>
      <top/>
      <bottom style="thin">
        <color rgb="FFD8D8D8"/>
      </bottom>
      <diagonal/>
    </border>
  </borders>
  <cellStyleXfs count="2">
    <xf numFmtId="0" fontId="0" fillId="0" borderId="0"/>
    <xf numFmtId="164" fontId="58" fillId="0" borderId="0" applyFont="0" applyFill="0" applyBorder="0" applyAlignment="0" applyProtection="0"/>
  </cellStyleXfs>
  <cellXfs count="302">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4" fillId="2" borderId="1" xfId="0" applyFont="1" applyFill="1" applyBorder="1" applyAlignment="1">
      <alignment horizontal="left" vertical="center" wrapText="1"/>
    </xf>
    <xf numFmtId="0" fontId="1" fillId="0" borderId="2" xfId="0" applyFont="1" applyBorder="1"/>
    <xf numFmtId="0" fontId="5" fillId="4" borderId="3" xfId="0" applyFont="1" applyFill="1" applyBorder="1" applyAlignment="1">
      <alignment horizontal="left" vertical="center" wrapText="1"/>
    </xf>
    <xf numFmtId="0" fontId="4" fillId="6" borderId="0" xfId="0" applyFont="1" applyFill="1" applyAlignment="1">
      <alignment horizontal="left" vertical="center"/>
    </xf>
    <xf numFmtId="0" fontId="4" fillId="7" borderId="0" xfId="0" applyFont="1" applyFill="1" applyAlignment="1">
      <alignment horizontal="left" vertical="center"/>
    </xf>
    <xf numFmtId="0" fontId="11" fillId="8" borderId="1" xfId="0" applyFont="1" applyFill="1" applyBorder="1" applyAlignment="1">
      <alignment vertical="center"/>
    </xf>
    <xf numFmtId="0" fontId="11" fillId="8" borderId="4" xfId="0" applyFont="1" applyFill="1" applyBorder="1" applyAlignment="1">
      <alignment vertical="center"/>
    </xf>
    <xf numFmtId="0" fontId="11" fillId="8" borderId="4"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2" fillId="8" borderId="5" xfId="0" applyFont="1" applyFill="1" applyBorder="1" applyAlignment="1">
      <alignment horizontal="center" vertical="center"/>
    </xf>
    <xf numFmtId="0" fontId="1" fillId="0" borderId="6" xfId="0" applyFont="1" applyBorder="1" applyAlignment="1">
      <alignment vertical="center"/>
    </xf>
    <xf numFmtId="0" fontId="1" fillId="0" borderId="6" xfId="0" applyFont="1" applyBorder="1" applyAlignment="1">
      <alignment horizontal="center" vertical="center"/>
    </xf>
    <xf numFmtId="0" fontId="2" fillId="0" borderId="6" xfId="0" applyFont="1" applyBorder="1" applyAlignment="1">
      <alignment horizontal="center" vertical="center"/>
    </xf>
    <xf numFmtId="0" fontId="1" fillId="0" borderId="7" xfId="0" applyFont="1" applyBorder="1" applyAlignment="1">
      <alignment horizontal="center" vertical="center"/>
    </xf>
    <xf numFmtId="0" fontId="2" fillId="0" borderId="8" xfId="0" applyFont="1" applyBorder="1" applyAlignment="1">
      <alignment horizontal="center" vertical="center"/>
    </xf>
    <xf numFmtId="0" fontId="13" fillId="0" borderId="6" xfId="0" applyFont="1" applyBorder="1" applyAlignment="1">
      <alignment horizontal="center" vertical="center"/>
    </xf>
    <xf numFmtId="0" fontId="14" fillId="0" borderId="8" xfId="0" applyFont="1" applyBorder="1" applyAlignment="1">
      <alignment horizontal="center" vertical="center"/>
    </xf>
    <xf numFmtId="0" fontId="13" fillId="0" borderId="7" xfId="0" applyFont="1" applyBorder="1" applyAlignment="1">
      <alignment horizontal="center" vertical="center"/>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3"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10" borderId="6" xfId="0" applyFont="1" applyFill="1" applyBorder="1" applyAlignment="1">
      <alignment vertical="center"/>
    </xf>
    <xf numFmtId="0" fontId="1" fillId="10" borderId="6" xfId="0" applyFont="1" applyFill="1" applyBorder="1" applyAlignment="1">
      <alignment horizontal="center" vertical="center"/>
    </xf>
    <xf numFmtId="0" fontId="2" fillId="10" borderId="8" xfId="0" applyFont="1" applyFill="1" applyBorder="1" applyAlignment="1">
      <alignment horizontal="center" vertical="center"/>
    </xf>
    <xf numFmtId="0" fontId="1" fillId="10" borderId="7" xfId="0" applyFont="1" applyFill="1" applyBorder="1" applyAlignment="1">
      <alignment horizontal="center" vertical="center"/>
    </xf>
    <xf numFmtId="0" fontId="6" fillId="5" borderId="1" xfId="0" applyFont="1" applyFill="1" applyBorder="1" applyAlignment="1">
      <alignment horizontal="left" vertical="center" wrapText="1"/>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165" fontId="1" fillId="0" borderId="6" xfId="0" applyNumberFormat="1" applyFont="1" applyBorder="1" applyAlignment="1">
      <alignment horizontal="center" vertical="center"/>
    </xf>
    <xf numFmtId="165" fontId="2" fillId="0" borderId="8" xfId="0" applyNumberFormat="1" applyFont="1" applyBorder="1" applyAlignment="1">
      <alignment horizontal="center" vertical="center"/>
    </xf>
    <xf numFmtId="3" fontId="2" fillId="0" borderId="0" xfId="0" applyNumberFormat="1" applyFont="1" applyAlignment="1">
      <alignment horizontal="center" vertical="center"/>
    </xf>
    <xf numFmtId="3" fontId="1" fillId="0" borderId="6" xfId="0" applyNumberFormat="1" applyFont="1" applyBorder="1" applyAlignment="1">
      <alignment horizontal="center" vertical="center"/>
    </xf>
    <xf numFmtId="0" fontId="1" fillId="5" borderId="6" xfId="0" applyFont="1" applyFill="1" applyBorder="1" applyAlignment="1">
      <alignment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 fillId="10" borderId="6" xfId="0" applyFont="1" applyFill="1" applyBorder="1" applyAlignment="1">
      <alignment horizontal="right" vertical="center"/>
    </xf>
    <xf numFmtId="0" fontId="1" fillId="10" borderId="6" xfId="0" applyFont="1" applyFill="1" applyBorder="1" applyAlignment="1">
      <alignment horizontal="center" vertical="center" wrapText="1"/>
    </xf>
    <xf numFmtId="165" fontId="1" fillId="10" borderId="6" xfId="0" applyNumberFormat="1" applyFont="1" applyFill="1" applyBorder="1" applyAlignment="1">
      <alignment horizontal="center" vertical="center"/>
    </xf>
    <xf numFmtId="0" fontId="13" fillId="10" borderId="6" xfId="0" applyFont="1" applyFill="1" applyBorder="1" applyAlignment="1">
      <alignment horizontal="center" vertical="center"/>
    </xf>
    <xf numFmtId="0" fontId="6" fillId="10" borderId="6" xfId="0" applyFont="1" applyFill="1" applyBorder="1" applyAlignment="1">
      <alignment horizontal="right" vertical="center"/>
    </xf>
    <xf numFmtId="0" fontId="1" fillId="0" borderId="0" xfId="0" applyFont="1" applyAlignment="1">
      <alignment vertical="center" wrapText="1"/>
    </xf>
    <xf numFmtId="0" fontId="6" fillId="0" borderId="6" xfId="0" applyFont="1" applyBorder="1" applyAlignment="1">
      <alignment vertical="center" wrapText="1"/>
    </xf>
    <xf numFmtId="0" fontId="1" fillId="0" borderId="0" xfId="0" applyFont="1" applyAlignment="1">
      <alignment horizontal="center"/>
    </xf>
    <xf numFmtId="0" fontId="16" fillId="0" borderId="0" xfId="0" applyFont="1"/>
    <xf numFmtId="0" fontId="17" fillId="0" borderId="9" xfId="0" applyFont="1" applyBorder="1" applyAlignment="1">
      <alignment vertical="center" wrapText="1"/>
    </xf>
    <xf numFmtId="0" fontId="16" fillId="0" borderId="9" xfId="0" applyFont="1" applyBorder="1"/>
    <xf numFmtId="0" fontId="17" fillId="0" borderId="0" xfId="0" applyFont="1" applyAlignment="1">
      <alignment vertical="center" wrapText="1"/>
    </xf>
    <xf numFmtId="0" fontId="16" fillId="0" borderId="0" xfId="0" applyFont="1" applyAlignment="1">
      <alignment horizontal="left"/>
    </xf>
    <xf numFmtId="0" fontId="20" fillId="0" borderId="0" xfId="0" applyFont="1" applyAlignment="1">
      <alignment horizontal="left" vertical="top" wrapText="1"/>
    </xf>
    <xf numFmtId="0" fontId="16" fillId="0" borderId="0" xfId="0" applyFont="1" applyAlignment="1">
      <alignment horizontal="center" wrapText="1"/>
    </xf>
    <xf numFmtId="0" fontId="17" fillId="0" borderId="0" xfId="0" applyFont="1" applyAlignment="1">
      <alignment horizontal="left" vertical="center" wrapText="1"/>
    </xf>
    <xf numFmtId="0" fontId="16" fillId="4" borderId="1" xfId="0" applyFont="1" applyFill="1" applyBorder="1"/>
    <xf numFmtId="0" fontId="16" fillId="0" borderId="0" xfId="0" applyFont="1" applyAlignment="1">
      <alignment horizontal="left" vertical="center" wrapText="1"/>
    </xf>
    <xf numFmtId="0" fontId="17" fillId="0" borderId="0" xfId="0" applyFont="1" applyAlignment="1">
      <alignment horizontal="left"/>
    </xf>
    <xf numFmtId="0" fontId="16" fillId="0" borderId="0" xfId="0" applyFont="1" applyAlignment="1">
      <alignment vertical="center"/>
    </xf>
    <xf numFmtId="0" fontId="16" fillId="0" borderId="0" xfId="0" applyFont="1" applyAlignment="1">
      <alignment horizontal="left" vertical="center"/>
    </xf>
    <xf numFmtId="0" fontId="16" fillId="0" borderId="12" xfId="0" applyFont="1" applyBorder="1" applyAlignment="1">
      <alignment horizontal="left" vertical="center" wrapText="1"/>
    </xf>
    <xf numFmtId="0" fontId="21" fillId="0" borderId="0" xfId="0" applyFont="1"/>
    <xf numFmtId="0" fontId="22" fillId="0" borderId="0" xfId="0" applyFont="1" applyAlignment="1">
      <alignment horizontal="left" vertical="center"/>
    </xf>
    <xf numFmtId="0" fontId="16" fillId="0" borderId="0" xfId="0" applyFont="1" applyAlignment="1">
      <alignment horizontal="center" vertical="center" wrapText="1"/>
    </xf>
    <xf numFmtId="0" fontId="16" fillId="0" borderId="0" xfId="0" applyFont="1" applyAlignment="1">
      <alignment vertical="center" wrapText="1"/>
    </xf>
    <xf numFmtId="0" fontId="20" fillId="12" borderId="19" xfId="0" applyFont="1" applyFill="1" applyBorder="1" applyAlignment="1">
      <alignment wrapText="1"/>
    </xf>
    <xf numFmtId="0" fontId="20" fillId="12" borderId="20" xfId="0" applyFont="1" applyFill="1" applyBorder="1" applyAlignment="1">
      <alignment wrapText="1"/>
    </xf>
    <xf numFmtId="0" fontId="16" fillId="11" borderId="1" xfId="0" applyFont="1" applyFill="1" applyBorder="1" applyAlignment="1">
      <alignment horizontal="center" vertical="center"/>
    </xf>
    <xf numFmtId="0" fontId="17" fillId="0" borderId="0" xfId="0" applyFont="1" applyAlignment="1">
      <alignment vertical="center"/>
    </xf>
    <xf numFmtId="0" fontId="16" fillId="0" borderId="23" xfId="0" applyFont="1" applyBorder="1" applyAlignment="1">
      <alignment horizontal="right" vertical="center"/>
    </xf>
    <xf numFmtId="0" fontId="16" fillId="0" borderId="25" xfId="0" applyFont="1" applyBorder="1" applyAlignment="1">
      <alignment horizontal="right" vertical="center"/>
    </xf>
    <xf numFmtId="0" fontId="16" fillId="5" borderId="26" xfId="0" applyFont="1" applyFill="1" applyBorder="1"/>
    <xf numFmtId="0" fontId="17" fillId="0" borderId="0" xfId="0" applyFont="1"/>
    <xf numFmtId="0" fontId="20" fillId="12" borderId="27" xfId="0" applyFont="1" applyFill="1" applyBorder="1"/>
    <xf numFmtId="0" fontId="24" fillId="0" borderId="0" xfId="0" applyFont="1" applyAlignment="1">
      <alignment horizontal="left" vertical="top"/>
    </xf>
    <xf numFmtId="0" fontId="22" fillId="0" borderId="0" xfId="0" quotePrefix="1" applyFont="1" applyAlignment="1">
      <alignment horizontal="left" vertical="center"/>
    </xf>
    <xf numFmtId="0" fontId="16" fillId="4" borderId="4" xfId="0" applyFont="1" applyFill="1" applyBorder="1"/>
    <xf numFmtId="0" fontId="25" fillId="0" borderId="0" xfId="0" applyFont="1"/>
    <xf numFmtId="0" fontId="17" fillId="13" borderId="28" xfId="0" applyFont="1" applyFill="1" applyBorder="1" applyAlignment="1">
      <alignment vertical="center"/>
    </xf>
    <xf numFmtId="0" fontId="20" fillId="0" borderId="0" xfId="0" applyFont="1" applyAlignment="1">
      <alignment horizontal="left" vertical="center"/>
    </xf>
    <xf numFmtId="0" fontId="20" fillId="14" borderId="3" xfId="0" applyFont="1" applyFill="1" applyBorder="1" applyAlignment="1">
      <alignment horizontal="center" wrapText="1"/>
    </xf>
    <xf numFmtId="166" fontId="16" fillId="4" borderId="31" xfId="0" applyNumberFormat="1" applyFont="1" applyFill="1" applyBorder="1" applyAlignment="1">
      <alignment horizontal="center" vertical="center"/>
    </xf>
    <xf numFmtId="0" fontId="27" fillId="0" borderId="0" xfId="0" applyFont="1" applyAlignment="1">
      <alignment horizontal="left" vertical="center"/>
    </xf>
    <xf numFmtId="0" fontId="16" fillId="0" borderId="33" xfId="0" applyFont="1" applyBorder="1" applyAlignment="1">
      <alignment vertical="center"/>
    </xf>
    <xf numFmtId="0" fontId="16" fillId="0" borderId="0" xfId="0" applyFont="1" applyAlignment="1">
      <alignment horizontal="center" vertical="center"/>
    </xf>
    <xf numFmtId="0" fontId="16" fillId="4" borderId="1" xfId="0" applyFont="1" applyFill="1" applyBorder="1" applyAlignment="1">
      <alignment horizontal="center" vertical="center"/>
    </xf>
    <xf numFmtId="0" fontId="17" fillId="0" borderId="38" xfId="0" applyFont="1" applyBorder="1" applyAlignment="1">
      <alignment horizontal="center" vertical="center"/>
    </xf>
    <xf numFmtId="0" fontId="16" fillId="0" borderId="9" xfId="0" applyFont="1" applyBorder="1" applyAlignment="1">
      <alignment horizontal="left" vertical="center"/>
    </xf>
    <xf numFmtId="0" fontId="16" fillId="0" borderId="9" xfId="0" applyFont="1" applyBorder="1" applyAlignment="1">
      <alignment vertical="center"/>
    </xf>
    <xf numFmtId="0" fontId="16" fillId="0" borderId="9" xfId="0" applyFont="1" applyBorder="1" applyAlignment="1">
      <alignment vertical="center" wrapText="1"/>
    </xf>
    <xf numFmtId="0" fontId="16" fillId="13" borderId="39" xfId="0" applyFont="1" applyFill="1" applyBorder="1" applyAlignment="1">
      <alignment vertical="center"/>
    </xf>
    <xf numFmtId="0" fontId="16" fillId="13" borderId="40" xfId="0" applyFont="1" applyFill="1" applyBorder="1" applyAlignment="1">
      <alignment vertical="center"/>
    </xf>
    <xf numFmtId="0" fontId="16" fillId="13" borderId="41" xfId="0" applyFont="1" applyFill="1" applyBorder="1" applyAlignment="1">
      <alignment vertical="center"/>
    </xf>
    <xf numFmtId="0" fontId="26" fillId="13" borderId="41" xfId="0" applyFont="1" applyFill="1" applyBorder="1" applyAlignment="1">
      <alignment vertical="center"/>
    </xf>
    <xf numFmtId="0" fontId="28" fillId="12" borderId="27" xfId="0" applyFont="1" applyFill="1" applyBorder="1"/>
    <xf numFmtId="0" fontId="20" fillId="12" borderId="20" xfId="0" applyFont="1" applyFill="1" applyBorder="1"/>
    <xf numFmtId="0" fontId="16" fillId="0" borderId="0" xfId="0" applyFont="1" applyAlignment="1">
      <alignment vertical="top" wrapText="1"/>
    </xf>
    <xf numFmtId="0" fontId="1" fillId="0" borderId="0" xfId="0" applyFont="1" applyAlignment="1">
      <alignment horizontal="center" vertical="center" wrapText="1"/>
    </xf>
    <xf numFmtId="0" fontId="10" fillId="8" borderId="27" xfId="0" applyFont="1" applyFill="1" applyBorder="1" applyAlignment="1">
      <alignment horizontal="left" wrapText="1"/>
    </xf>
    <xf numFmtId="0" fontId="10" fillId="8" borderId="20" xfId="0" applyFont="1" applyFill="1" applyBorder="1" applyAlignment="1">
      <alignment horizontal="left" wrapText="1"/>
    </xf>
    <xf numFmtId="0" fontId="10" fillId="8" borderId="27" xfId="0" applyFont="1" applyFill="1" applyBorder="1" applyAlignment="1">
      <alignment horizontal="center" wrapText="1"/>
    </xf>
    <xf numFmtId="0" fontId="9" fillId="8" borderId="42" xfId="0" applyFont="1" applyFill="1" applyBorder="1" applyAlignment="1">
      <alignment horizontal="left" wrapText="1"/>
    </xf>
    <xf numFmtId="0" fontId="1" fillId="0" borderId="0" xfId="0" applyFont="1" applyAlignment="1">
      <alignment wrapText="1"/>
    </xf>
    <xf numFmtId="0" fontId="1" fillId="0" borderId="47" xfId="0" applyFont="1" applyBorder="1" applyAlignment="1">
      <alignment vertical="center" wrapText="1"/>
    </xf>
    <xf numFmtId="167" fontId="1" fillId="7" borderId="47" xfId="0" applyNumberFormat="1" applyFont="1" applyFill="1" applyBorder="1" applyAlignment="1">
      <alignment horizontal="center" vertical="center" wrapText="1"/>
    </xf>
    <xf numFmtId="0" fontId="1" fillId="0" borderId="47" xfId="0" applyFont="1" applyBorder="1" applyAlignment="1">
      <alignment vertical="center"/>
    </xf>
    <xf numFmtId="2" fontId="1" fillId="7" borderId="47" xfId="0" applyNumberFormat="1" applyFont="1" applyFill="1" applyBorder="1" applyAlignment="1">
      <alignment horizontal="center" vertical="center" wrapText="1"/>
    </xf>
    <xf numFmtId="167" fontId="1" fillId="11" borderId="47" xfId="0" applyNumberFormat="1" applyFont="1" applyFill="1" applyBorder="1" applyAlignment="1">
      <alignment horizontal="center" vertical="center" wrapText="1"/>
    </xf>
    <xf numFmtId="1" fontId="1" fillId="7" borderId="47" xfId="0" applyNumberFormat="1" applyFont="1" applyFill="1" applyBorder="1" applyAlignment="1">
      <alignment horizontal="center" vertical="center" wrapText="1"/>
    </xf>
    <xf numFmtId="0" fontId="1" fillId="0" borderId="47" xfId="0" applyFont="1" applyBorder="1"/>
    <xf numFmtId="2" fontId="29" fillId="7" borderId="47" xfId="0" applyNumberFormat="1" applyFont="1" applyFill="1" applyBorder="1" applyAlignment="1">
      <alignment horizontal="center" vertical="center" wrapText="1"/>
    </xf>
    <xf numFmtId="2" fontId="30" fillId="7" borderId="47" xfId="0" applyNumberFormat="1" applyFont="1" applyFill="1" applyBorder="1" applyAlignment="1">
      <alignment horizontal="center" vertical="center" wrapText="1"/>
    </xf>
    <xf numFmtId="0" fontId="1" fillId="0" borderId="47" xfId="0" applyFont="1" applyBorder="1" applyAlignment="1">
      <alignment wrapText="1"/>
    </xf>
    <xf numFmtId="9" fontId="1" fillId="0" borderId="0" xfId="0" applyNumberFormat="1" applyFont="1"/>
    <xf numFmtId="0" fontId="6" fillId="9" borderId="48" xfId="0" applyFont="1" applyFill="1" applyBorder="1" applyAlignment="1">
      <alignment vertical="center"/>
    </xf>
    <xf numFmtId="0" fontId="6" fillId="9" borderId="26" xfId="0" applyFont="1" applyFill="1" applyBorder="1" applyAlignment="1">
      <alignment vertical="center"/>
    </xf>
    <xf numFmtId="2" fontId="6" fillId="7" borderId="49" xfId="0" applyNumberFormat="1"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20" fillId="8" borderId="51" xfId="0" applyFont="1" applyFill="1" applyBorder="1" applyAlignment="1">
      <alignment horizontal="left" vertical="center"/>
    </xf>
    <xf numFmtId="0" fontId="20" fillId="8" borderId="52" xfId="0" applyFont="1" applyFill="1" applyBorder="1" applyAlignment="1">
      <alignment horizontal="left" vertical="center"/>
    </xf>
    <xf numFmtId="0" fontId="28" fillId="8" borderId="52" xfId="0" applyFont="1" applyFill="1" applyBorder="1" applyAlignment="1">
      <alignment horizontal="left" vertical="center"/>
    </xf>
    <xf numFmtId="0" fontId="17" fillId="9" borderId="48" xfId="0" applyFont="1" applyFill="1" applyBorder="1"/>
    <xf numFmtId="0" fontId="16" fillId="0" borderId="0" xfId="0" applyFont="1" applyAlignment="1">
      <alignment wrapText="1"/>
    </xf>
    <xf numFmtId="0" fontId="15" fillId="0" borderId="0" xfId="0" applyFont="1"/>
    <xf numFmtId="3" fontId="33" fillId="5" borderId="47" xfId="0" applyNumberFormat="1" applyFont="1" applyFill="1" applyBorder="1" applyAlignment="1">
      <alignment vertical="center"/>
    </xf>
    <xf numFmtId="3" fontId="41" fillId="5" borderId="47" xfId="0" applyNumberFormat="1" applyFont="1" applyFill="1" applyBorder="1" applyAlignment="1">
      <alignment horizontal="center" vertical="center"/>
    </xf>
    <xf numFmtId="0" fontId="13" fillId="0" borderId="6" xfId="0" quotePrefix="1" applyFont="1" applyBorder="1" applyAlignment="1">
      <alignment horizontal="center" vertical="center"/>
    </xf>
    <xf numFmtId="0" fontId="57" fillId="0" borderId="6" xfId="0" applyFont="1" applyBorder="1" applyAlignment="1">
      <alignment horizontal="center" vertical="center" wrapText="1"/>
    </xf>
    <xf numFmtId="0" fontId="5" fillId="0" borderId="3" xfId="0" applyFont="1" applyBorder="1" applyAlignment="1">
      <alignment horizontal="left" vertical="center" wrapText="1"/>
    </xf>
    <xf numFmtId="0" fontId="7" fillId="0" borderId="3" xfId="0" applyFont="1" applyBorder="1" applyAlignment="1">
      <alignment vertical="center"/>
    </xf>
    <xf numFmtId="0" fontId="2" fillId="0" borderId="3" xfId="0" applyFont="1" applyBorder="1" applyAlignment="1">
      <alignment horizontal="left" vertical="center" wrapText="1"/>
    </xf>
    <xf numFmtId="0" fontId="9" fillId="5" borderId="36" xfId="0" applyFont="1" applyFill="1" applyBorder="1" applyAlignment="1">
      <alignment horizontal="left" wrapText="1"/>
    </xf>
    <xf numFmtId="0" fontId="10" fillId="5" borderId="36" xfId="0" applyFont="1" applyFill="1" applyBorder="1" applyAlignment="1">
      <alignment horizontal="left" wrapText="1"/>
    </xf>
    <xf numFmtId="0" fontId="6" fillId="5" borderId="36" xfId="0" applyFont="1" applyFill="1" applyBorder="1" applyAlignment="1">
      <alignment horizontal="left" wrapText="1"/>
    </xf>
    <xf numFmtId="0" fontId="1" fillId="5" borderId="36" xfId="0" applyFont="1" applyFill="1" applyBorder="1"/>
    <xf numFmtId="0" fontId="6" fillId="7" borderId="36" xfId="0" applyFont="1" applyFill="1" applyBorder="1" applyAlignment="1">
      <alignment horizontal="left" wrapText="1"/>
    </xf>
    <xf numFmtId="0" fontId="1" fillId="7" borderId="36" xfId="0" applyFont="1" applyFill="1" applyBorder="1"/>
    <xf numFmtId="0" fontId="1" fillId="7" borderId="36" xfId="0" applyFont="1" applyFill="1" applyBorder="1" applyAlignment="1">
      <alignment horizontal="left" vertical="top"/>
    </xf>
    <xf numFmtId="16" fontId="1" fillId="0" borderId="6" xfId="0" quotePrefix="1" applyNumberFormat="1" applyFont="1" applyBorder="1" applyAlignment="1">
      <alignment horizontal="center" vertical="center"/>
    </xf>
    <xf numFmtId="0" fontId="13" fillId="0" borderId="6" xfId="0" applyFont="1" applyBorder="1" applyAlignment="1">
      <alignment vertical="center" wrapText="1"/>
    </xf>
    <xf numFmtId="0" fontId="6" fillId="7" borderId="36" xfId="0" applyFont="1" applyFill="1" applyBorder="1" applyAlignment="1">
      <alignment horizontal="left" vertical="center"/>
    </xf>
    <xf numFmtId="0" fontId="1" fillId="7" borderId="36" xfId="0" applyFont="1" applyFill="1" applyBorder="1" applyAlignment="1">
      <alignment horizontal="left" vertical="center"/>
    </xf>
    <xf numFmtId="0" fontId="1" fillId="4" borderId="36" xfId="0" applyFont="1" applyFill="1" applyBorder="1"/>
    <xf numFmtId="0" fontId="16" fillId="4" borderId="36" xfId="0" applyFont="1" applyFill="1" applyBorder="1"/>
    <xf numFmtId="0" fontId="1" fillId="11" borderId="36" xfId="0" applyFont="1" applyFill="1" applyBorder="1"/>
    <xf numFmtId="0" fontId="16" fillId="11" borderId="36" xfId="0" applyFont="1" applyFill="1" applyBorder="1"/>
    <xf numFmtId="0" fontId="18" fillId="12" borderId="36" xfId="0" applyFont="1" applyFill="1" applyBorder="1"/>
    <xf numFmtId="0" fontId="19" fillId="12" borderId="36" xfId="0" applyFont="1" applyFill="1" applyBorder="1"/>
    <xf numFmtId="0" fontId="17" fillId="13" borderId="36" xfId="0" applyFont="1" applyFill="1" applyBorder="1" applyAlignment="1">
      <alignment vertical="center"/>
    </xf>
    <xf numFmtId="0" fontId="20" fillId="0" borderId="41" xfId="0" applyFont="1" applyBorder="1" applyAlignment="1">
      <alignment horizontal="left" vertical="top" wrapText="1"/>
    </xf>
    <xf numFmtId="0" fontId="17" fillId="0" borderId="48" xfId="0" applyFont="1" applyBorder="1"/>
    <xf numFmtId="0" fontId="20" fillId="12" borderId="36" xfId="0" applyFont="1" applyFill="1" applyBorder="1"/>
    <xf numFmtId="0" fontId="16" fillId="4" borderId="24" xfId="0" applyFont="1" applyFill="1" applyBorder="1"/>
    <xf numFmtId="0" fontId="20" fillId="5" borderId="36" xfId="0" applyFont="1" applyFill="1" applyBorder="1"/>
    <xf numFmtId="0" fontId="17" fillId="9" borderId="36" xfId="0" applyFont="1" applyFill="1" applyBorder="1" applyAlignment="1">
      <alignment vertical="center" wrapText="1"/>
    </xf>
    <xf numFmtId="0" fontId="16" fillId="4" borderId="36" xfId="0" applyFont="1" applyFill="1" applyBorder="1" applyAlignment="1">
      <alignment horizontal="right"/>
    </xf>
    <xf numFmtId="0" fontId="16" fillId="5" borderId="36" xfId="0" applyFont="1" applyFill="1" applyBorder="1"/>
    <xf numFmtId="0" fontId="16" fillId="0" borderId="27" xfId="0" applyFont="1" applyBorder="1" applyAlignment="1">
      <alignment vertical="center"/>
    </xf>
    <xf numFmtId="0" fontId="20" fillId="12" borderId="42" xfId="0" applyFont="1" applyFill="1" applyBorder="1"/>
    <xf numFmtId="0" fontId="16" fillId="5" borderId="38" xfId="0" applyFont="1" applyFill="1" applyBorder="1"/>
    <xf numFmtId="0" fontId="16" fillId="13" borderId="42" xfId="0" applyFont="1" applyFill="1" applyBorder="1" applyAlignment="1">
      <alignment vertical="center"/>
    </xf>
    <xf numFmtId="0" fontId="16" fillId="13" borderId="36" xfId="0" applyFont="1" applyFill="1" applyBorder="1" applyAlignment="1">
      <alignment vertical="center"/>
    </xf>
    <xf numFmtId="0" fontId="16" fillId="5" borderId="36" xfId="0" applyFont="1" applyFill="1" applyBorder="1" applyAlignment="1">
      <alignment vertical="center"/>
    </xf>
    <xf numFmtId="0" fontId="26" fillId="5" borderId="36" xfId="0" applyFont="1" applyFill="1" applyBorder="1"/>
    <xf numFmtId="0" fontId="20" fillId="0" borderId="42" xfId="0" applyFont="1" applyBorder="1"/>
    <xf numFmtId="0" fontId="17" fillId="9" borderId="36" xfId="0" applyFont="1" applyFill="1" applyBorder="1" applyAlignment="1">
      <alignment horizontal="center" vertical="center"/>
    </xf>
    <xf numFmtId="9" fontId="16" fillId="11" borderId="36" xfId="0" applyNumberFormat="1" applyFont="1" applyFill="1" applyBorder="1" applyAlignment="1">
      <alignment horizontal="center" vertical="center"/>
    </xf>
    <xf numFmtId="0" fontId="6" fillId="7" borderId="36" xfId="0" applyFont="1" applyFill="1" applyBorder="1" applyAlignment="1">
      <alignment horizontal="left" vertical="center" wrapText="1"/>
    </xf>
    <xf numFmtId="0" fontId="10" fillId="8" borderId="42" xfId="0" applyFont="1" applyFill="1" applyBorder="1" applyAlignment="1">
      <alignment wrapText="1"/>
    </xf>
    <xf numFmtId="0" fontId="10" fillId="8" borderId="42" xfId="0" applyFont="1" applyFill="1" applyBorder="1" applyAlignment="1">
      <alignment horizontal="left" wrapText="1"/>
    </xf>
    <xf numFmtId="0" fontId="6" fillId="9" borderId="24" xfId="0" applyFont="1" applyFill="1" applyBorder="1" applyAlignment="1">
      <alignment horizontal="left" vertical="center" wrapText="1"/>
    </xf>
    <xf numFmtId="0" fontId="10" fillId="12" borderId="36" xfId="0" applyFont="1" applyFill="1" applyBorder="1"/>
    <xf numFmtId="2" fontId="1" fillId="7" borderId="49" xfId="0" applyNumberFormat="1" applyFont="1" applyFill="1" applyBorder="1" applyAlignment="1">
      <alignment horizontal="center" vertical="center" wrapText="1"/>
    </xf>
    <xf numFmtId="0" fontId="31" fillId="0" borderId="0" xfId="0" applyFont="1"/>
    <xf numFmtId="0" fontId="20" fillId="8" borderId="36" xfId="0" applyFont="1" applyFill="1" applyBorder="1" applyAlignment="1">
      <alignment horizontal="left" vertical="center"/>
    </xf>
    <xf numFmtId="0" fontId="17" fillId="9" borderId="36" xfId="0" applyFont="1" applyFill="1" applyBorder="1"/>
    <xf numFmtId="0" fontId="32" fillId="7" borderId="36" xfId="0" applyFont="1" applyFill="1" applyBorder="1"/>
    <xf numFmtId="0" fontId="17" fillId="7" borderId="36" xfId="0" applyFont="1" applyFill="1" applyBorder="1"/>
    <xf numFmtId="0" fontId="16" fillId="7" borderId="36" xfId="0" applyFont="1" applyFill="1" applyBorder="1"/>
    <xf numFmtId="0" fontId="33" fillId="7" borderId="36" xfId="0" applyFont="1" applyFill="1" applyBorder="1"/>
    <xf numFmtId="0" fontId="34" fillId="7" borderId="36" xfId="0" applyFont="1" applyFill="1" applyBorder="1"/>
    <xf numFmtId="0" fontId="35" fillId="7" borderId="36" xfId="0" applyFont="1" applyFill="1" applyBorder="1" applyAlignment="1">
      <alignment vertical="top"/>
    </xf>
    <xf numFmtId="0" fontId="36" fillId="7" borderId="36" xfId="0" applyFont="1" applyFill="1" applyBorder="1" applyAlignment="1">
      <alignment vertical="top"/>
    </xf>
    <xf numFmtId="0" fontId="36" fillId="7" borderId="36" xfId="0" applyFont="1" applyFill="1" applyBorder="1"/>
    <xf numFmtId="0" fontId="21" fillId="7" borderId="36" xfId="0" applyFont="1" applyFill="1" applyBorder="1" applyAlignment="1">
      <alignment horizontal="left" vertical="top"/>
    </xf>
    <xf numFmtId="0" fontId="39" fillId="7" borderId="36" xfId="0" applyFont="1" applyFill="1" applyBorder="1" applyAlignment="1">
      <alignment vertical="center" wrapText="1"/>
    </xf>
    <xf numFmtId="0" fontId="35" fillId="7" borderId="36" xfId="0" applyFont="1" applyFill="1" applyBorder="1" applyAlignment="1">
      <alignment horizontal="left" vertical="center"/>
    </xf>
    <xf numFmtId="0" fontId="40" fillId="7" borderId="36" xfId="0" applyFont="1" applyFill="1" applyBorder="1"/>
    <xf numFmtId="0" fontId="39" fillId="7" borderId="36" xfId="0" applyFont="1" applyFill="1" applyBorder="1"/>
    <xf numFmtId="0" fontId="16" fillId="7" borderId="36" xfId="0" applyFont="1" applyFill="1" applyBorder="1" applyAlignment="1">
      <alignment horizontal="right"/>
    </xf>
    <xf numFmtId="0" fontId="31" fillId="5" borderId="36" xfId="0" applyFont="1" applyFill="1" applyBorder="1"/>
    <xf numFmtId="0" fontId="31" fillId="7" borderId="36" xfId="0" applyFont="1" applyFill="1" applyBorder="1"/>
    <xf numFmtId="0" fontId="44" fillId="7" borderId="36" xfId="0" applyFont="1" applyFill="1" applyBorder="1" applyAlignment="1">
      <alignment vertical="center"/>
    </xf>
    <xf numFmtId="0" fontId="45" fillId="7" borderId="36" xfId="0" applyFont="1" applyFill="1" applyBorder="1"/>
    <xf numFmtId="0" fontId="16" fillId="7" borderId="36" xfId="0" applyFont="1" applyFill="1" applyBorder="1" applyAlignment="1">
      <alignment wrapText="1"/>
    </xf>
    <xf numFmtId="9" fontId="45" fillId="7" borderId="36" xfId="0" applyNumberFormat="1" applyFont="1" applyFill="1" applyBorder="1"/>
    <xf numFmtId="0" fontId="45" fillId="7" borderId="36" xfId="0" applyFont="1" applyFill="1" applyBorder="1" applyAlignment="1">
      <alignment wrapText="1"/>
    </xf>
    <xf numFmtId="0" fontId="46" fillId="7" borderId="36" xfId="0" applyFont="1" applyFill="1" applyBorder="1" applyAlignment="1">
      <alignment vertical="center"/>
    </xf>
    <xf numFmtId="0" fontId="47" fillId="7" borderId="36" xfId="0" applyFont="1" applyFill="1" applyBorder="1"/>
    <xf numFmtId="0" fontId="45" fillId="7" borderId="36" xfId="0" applyFont="1" applyFill="1" applyBorder="1" applyAlignment="1">
      <alignment horizontal="right"/>
    </xf>
    <xf numFmtId="0" fontId="47" fillId="7" borderId="36" xfId="0" applyFont="1" applyFill="1" applyBorder="1" applyAlignment="1">
      <alignment horizontal="right"/>
    </xf>
    <xf numFmtId="1" fontId="45" fillId="7" borderId="36" xfId="0" applyNumberFormat="1" applyFont="1" applyFill="1" applyBorder="1"/>
    <xf numFmtId="9" fontId="47" fillId="7" borderId="36" xfId="0" applyNumberFormat="1" applyFont="1" applyFill="1" applyBorder="1"/>
    <xf numFmtId="2" fontId="45" fillId="7" borderId="36" xfId="0" applyNumberFormat="1" applyFont="1" applyFill="1" applyBorder="1"/>
    <xf numFmtId="0" fontId="48" fillId="7" borderId="36" xfId="0" applyFont="1" applyFill="1" applyBorder="1"/>
    <xf numFmtId="168" fontId="16" fillId="4" borderId="24" xfId="1" applyNumberFormat="1" applyFont="1" applyFill="1" applyBorder="1"/>
    <xf numFmtId="168" fontId="16" fillId="11" borderId="1" xfId="1" applyNumberFormat="1" applyFont="1" applyFill="1" applyBorder="1" applyAlignment="1">
      <alignment horizontal="center" vertical="center"/>
    </xf>
    <xf numFmtId="9" fontId="16" fillId="4" borderId="1" xfId="0" applyNumberFormat="1" applyFont="1" applyFill="1" applyBorder="1"/>
    <xf numFmtId="9" fontId="16" fillId="4" borderId="4" xfId="0" applyNumberFormat="1" applyFont="1" applyFill="1" applyBorder="1"/>
    <xf numFmtId="9" fontId="16" fillId="0" borderId="0" xfId="0" applyNumberFormat="1" applyFont="1"/>
    <xf numFmtId="9" fontId="20" fillId="12" borderId="27" xfId="0" applyNumberFormat="1" applyFont="1" applyFill="1" applyBorder="1"/>
    <xf numFmtId="9" fontId="20" fillId="12" borderId="42" xfId="0" applyNumberFormat="1" applyFont="1" applyFill="1" applyBorder="1"/>
    <xf numFmtId="168" fontId="17" fillId="4" borderId="24" xfId="1" applyNumberFormat="1" applyFont="1" applyFill="1" applyBorder="1" applyAlignment="1">
      <alignment horizontal="center" vertical="center"/>
    </xf>
    <xf numFmtId="168" fontId="16" fillId="11" borderId="31" xfId="1" applyNumberFormat="1" applyFont="1" applyFill="1" applyBorder="1" applyAlignment="1">
      <alignment horizontal="center" vertical="center"/>
    </xf>
    <xf numFmtId="168" fontId="17" fillId="4" borderId="34" xfId="1" applyNumberFormat="1" applyFont="1" applyFill="1" applyBorder="1" applyAlignment="1">
      <alignment horizontal="center" vertical="center"/>
    </xf>
    <xf numFmtId="168" fontId="16" fillId="11" borderId="35" xfId="1" applyNumberFormat="1" applyFont="1" applyFill="1" applyBorder="1" applyAlignment="1">
      <alignment horizontal="center" vertical="center"/>
    </xf>
    <xf numFmtId="168" fontId="17" fillId="11" borderId="36" xfId="1" applyNumberFormat="1" applyFont="1" applyFill="1" applyBorder="1" applyAlignment="1">
      <alignment horizontal="center" vertical="center"/>
    </xf>
    <xf numFmtId="9" fontId="16" fillId="11" borderId="1" xfId="0" applyNumberFormat="1" applyFont="1" applyFill="1" applyBorder="1" applyAlignment="1">
      <alignment horizontal="center" vertical="center"/>
    </xf>
    <xf numFmtId="9" fontId="16" fillId="11" borderId="37" xfId="0" applyNumberFormat="1" applyFont="1" applyFill="1" applyBorder="1" applyAlignment="1">
      <alignment horizontal="center" vertical="center"/>
    </xf>
    <xf numFmtId="167" fontId="16" fillId="4" borderId="1" xfId="0" applyNumberFormat="1" applyFont="1" applyFill="1" applyBorder="1" applyAlignment="1">
      <alignment horizontal="center" vertical="center"/>
    </xf>
    <xf numFmtId="1" fontId="16" fillId="4" borderId="1" xfId="0" applyNumberFormat="1" applyFont="1" applyFill="1" applyBorder="1"/>
    <xf numFmtId="168" fontId="16" fillId="4" borderId="1" xfId="1" applyNumberFormat="1" applyFont="1" applyFill="1" applyBorder="1" applyAlignment="1">
      <alignment horizontal="center" vertical="center"/>
    </xf>
    <xf numFmtId="168" fontId="16" fillId="0" borderId="0" xfId="1" applyNumberFormat="1" applyFont="1" applyAlignment="1">
      <alignment horizontal="center" vertical="center"/>
    </xf>
    <xf numFmtId="168" fontId="16" fillId="0" borderId="0" xfId="1" applyNumberFormat="1" applyFont="1" applyAlignment="1">
      <alignment vertical="center"/>
    </xf>
    <xf numFmtId="168" fontId="16" fillId="0" borderId="0" xfId="1" applyNumberFormat="1" applyFont="1"/>
    <xf numFmtId="0" fontId="6" fillId="3" borderId="4" xfId="0" applyFont="1" applyFill="1" applyBorder="1" applyAlignment="1">
      <alignment horizontal="left" vertical="center"/>
    </xf>
    <xf numFmtId="0" fontId="6" fillId="9" borderId="4" xfId="0" applyFont="1" applyFill="1" applyBorder="1" applyAlignment="1">
      <alignment horizontal="left" vertical="center" wrapText="1"/>
    </xf>
    <xf numFmtId="0" fontId="1" fillId="9" borderId="4" xfId="0" applyFont="1" applyFill="1" applyBorder="1" applyAlignment="1">
      <alignment horizontal="left" vertical="center" wrapText="1"/>
    </xf>
    <xf numFmtId="0" fontId="6" fillId="7" borderId="36" xfId="0" applyFont="1" applyFill="1" applyBorder="1" applyAlignment="1">
      <alignment horizontal="left" wrapText="1"/>
    </xf>
    <xf numFmtId="0" fontId="6" fillId="9" borderId="43" xfId="0" applyFont="1" applyFill="1" applyBorder="1" applyAlignment="1">
      <alignment horizontal="left" vertical="center" wrapText="1"/>
    </xf>
    <xf numFmtId="0" fontId="20" fillId="12" borderId="10"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0" borderId="21" xfId="0" applyFont="1" applyBorder="1" applyAlignment="1">
      <alignment horizontal="left" vertical="center" wrapText="1"/>
    </xf>
    <xf numFmtId="0" fontId="16" fillId="5" borderId="16" xfId="0" applyFont="1" applyFill="1" applyBorder="1" applyAlignment="1">
      <alignment horizontal="left" vertical="center" wrapText="1"/>
    </xf>
    <xf numFmtId="0" fontId="16" fillId="0" borderId="16" xfId="0" applyFont="1" applyBorder="1" applyAlignment="1">
      <alignment horizontal="left" vertical="center" wrapText="1"/>
    </xf>
    <xf numFmtId="0" fontId="20" fillId="12" borderId="16" xfId="0" applyFont="1" applyFill="1" applyBorder="1" applyAlignment="1">
      <alignment horizontal="center" vertical="center" wrapText="1"/>
    </xf>
    <xf numFmtId="0" fontId="16" fillId="0" borderId="18" xfId="0" applyFont="1" applyBorder="1" applyAlignment="1">
      <alignment horizontal="left" vertical="center" wrapText="1"/>
    </xf>
    <xf numFmtId="0" fontId="21" fillId="4" borderId="24" xfId="0" applyFont="1" applyFill="1" applyBorder="1" applyAlignment="1">
      <alignment horizontal="left" vertical="center" wrapText="1"/>
    </xf>
    <xf numFmtId="0" fontId="20" fillId="12" borderId="40" xfId="0" applyFont="1" applyFill="1" applyBorder="1" applyAlignment="1">
      <alignment horizontal="center"/>
    </xf>
    <xf numFmtId="0" fontId="23" fillId="5" borderId="21" xfId="0" applyFont="1" applyFill="1" applyBorder="1" applyAlignment="1">
      <alignment horizontal="left" vertical="center" wrapText="1"/>
    </xf>
    <xf numFmtId="0" fontId="20" fillId="12" borderId="36" xfId="0" applyFont="1" applyFill="1" applyBorder="1" applyAlignment="1">
      <alignment horizontal="left"/>
    </xf>
    <xf numFmtId="0" fontId="16" fillId="5" borderId="36" xfId="0" applyFont="1" applyFill="1" applyBorder="1" applyAlignment="1">
      <alignment wrapText="1"/>
    </xf>
    <xf numFmtId="0" fontId="16" fillId="5" borderId="43" xfId="0" applyFont="1" applyFill="1" applyBorder="1" applyAlignment="1">
      <alignment horizontal="left" vertical="center" wrapText="1"/>
    </xf>
    <xf numFmtId="0" fontId="21" fillId="4" borderId="24" xfId="0" applyFont="1" applyFill="1" applyBorder="1" applyAlignment="1">
      <alignment horizontal="left" vertical="top" wrapText="1"/>
    </xf>
    <xf numFmtId="0" fontId="8" fillId="0" borderId="26" xfId="0" applyFont="1" applyBorder="1" applyAlignment="1">
      <alignment horizontal="left" vertical="top"/>
    </xf>
    <xf numFmtId="0" fontId="20" fillId="14" borderId="29" xfId="0" applyFont="1" applyFill="1" applyBorder="1" applyAlignment="1">
      <alignment horizontal="center"/>
    </xf>
    <xf numFmtId="0" fontId="16" fillId="5" borderId="7" xfId="0" applyFont="1" applyFill="1" applyBorder="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21" fillId="5" borderId="36" xfId="0" applyFont="1" applyFill="1" applyBorder="1" applyAlignment="1">
      <alignment horizontal="left" vertical="center" wrapText="1"/>
    </xf>
    <xf numFmtId="0" fontId="16" fillId="0" borderId="42" xfId="0" applyFont="1" applyBorder="1" applyAlignment="1">
      <alignment horizontal="left" vertical="center" wrapText="1"/>
    </xf>
    <xf numFmtId="0" fontId="20" fillId="12" borderId="42" xfId="0" applyFont="1" applyFill="1" applyBorder="1" applyAlignment="1">
      <alignment horizontal="center"/>
    </xf>
    <xf numFmtId="0" fontId="16" fillId="5" borderId="43" xfId="0" applyFont="1" applyFill="1" applyBorder="1" applyAlignment="1">
      <alignment horizontal="left" vertical="top" wrapText="1"/>
    </xf>
    <xf numFmtId="0" fontId="17" fillId="9" borderId="38" xfId="0" applyFont="1" applyFill="1" applyBorder="1" applyAlignment="1">
      <alignment horizontal="center" vertical="center" wrapText="1"/>
    </xf>
    <xf numFmtId="0" fontId="17" fillId="9" borderId="36" xfId="0" applyFont="1" applyFill="1" applyBorder="1" applyAlignment="1">
      <alignment horizontal="center" vertical="center"/>
    </xf>
    <xf numFmtId="0" fontId="17" fillId="9" borderId="38" xfId="0" applyFont="1" applyFill="1" applyBorder="1" applyAlignment="1">
      <alignment vertical="center" wrapText="1"/>
    </xf>
    <xf numFmtId="0" fontId="17" fillId="9" borderId="36" xfId="0" applyFont="1" applyFill="1" applyBorder="1" applyAlignment="1">
      <alignment horizontal="center" vertical="center" wrapText="1"/>
    </xf>
    <xf numFmtId="0" fontId="17" fillId="9" borderId="38" xfId="0" applyFont="1" applyFill="1" applyBorder="1" applyAlignment="1">
      <alignment horizontal="center" vertical="center"/>
    </xf>
    <xf numFmtId="0" fontId="1" fillId="11" borderId="36" xfId="0" applyFont="1" applyFill="1" applyBorder="1" applyAlignment="1">
      <alignment horizontal="left" vertical="center"/>
    </xf>
    <xf numFmtId="0" fontId="1" fillId="7" borderId="10" xfId="0" applyFont="1" applyFill="1" applyBorder="1" applyAlignment="1">
      <alignment horizontal="left" vertical="center" wrapText="1"/>
    </xf>
    <xf numFmtId="0" fontId="31" fillId="0" borderId="10" xfId="0" applyFont="1" applyBorder="1" applyAlignment="1">
      <alignment wrapText="1"/>
    </xf>
    <xf numFmtId="0" fontId="16" fillId="9" borderId="36" xfId="0" applyFont="1" applyFill="1" applyBorder="1" applyAlignment="1">
      <alignment horizontal="left" vertical="center"/>
    </xf>
    <xf numFmtId="0" fontId="16" fillId="7" borderId="36" xfId="0" applyFont="1" applyFill="1" applyBorder="1" applyAlignment="1">
      <alignment horizontal="left" vertical="center" wrapText="1"/>
    </xf>
    <xf numFmtId="0" fontId="11" fillId="15" borderId="36" xfId="0" applyFont="1" applyFill="1" applyBorder="1" applyAlignment="1">
      <alignment horizontal="center" vertical="center"/>
    </xf>
    <xf numFmtId="0" fontId="16" fillId="16" borderId="36" xfId="0" applyFont="1" applyFill="1" applyBorder="1" applyAlignment="1">
      <alignment horizontal="center" vertical="center" wrapText="1"/>
    </xf>
    <xf numFmtId="3" fontId="37" fillId="5" borderId="16" xfId="0" applyNumberFormat="1" applyFont="1" applyFill="1" applyBorder="1" applyAlignment="1">
      <alignment horizontal="center" vertical="center"/>
    </xf>
    <xf numFmtId="0" fontId="38" fillId="7" borderId="36" xfId="0" applyFont="1" applyFill="1" applyBorder="1" applyAlignment="1">
      <alignment horizontal="left" vertical="center" wrapText="1"/>
    </xf>
    <xf numFmtId="0" fontId="35" fillId="7" borderId="36" xfId="0" applyFont="1" applyFill="1" applyBorder="1" applyAlignment="1">
      <alignment horizontal="left" vertical="center" wrapText="1"/>
    </xf>
    <xf numFmtId="0" fontId="35" fillId="5" borderId="16" xfId="0" applyFont="1" applyFill="1" applyBorder="1" applyAlignment="1">
      <alignment horizontal="left" vertical="top" wrapText="1"/>
    </xf>
    <xf numFmtId="0" fontId="42" fillId="7" borderId="36" xfId="0" applyFont="1" applyFill="1" applyBorder="1" applyAlignment="1">
      <alignment horizontal="right" wrapText="1"/>
    </xf>
    <xf numFmtId="3" fontId="41" fillId="5" borderId="49" xfId="0" applyNumberFormat="1" applyFont="1" applyFill="1" applyBorder="1" applyAlignment="1">
      <alignment horizontal="center" vertical="center"/>
    </xf>
    <xf numFmtId="9" fontId="43" fillId="7" borderId="36" xfId="0" applyNumberFormat="1" applyFont="1" applyFill="1" applyBorder="1" applyAlignment="1">
      <alignment horizontal="center" vertical="center"/>
    </xf>
    <xf numFmtId="169" fontId="16" fillId="11" borderId="1" xfId="0" applyNumberFormat="1" applyFont="1" applyFill="1" applyBorder="1" applyAlignment="1">
      <alignment horizontal="center" vertical="center"/>
    </xf>
    <xf numFmtId="0" fontId="8" fillId="0" borderId="20" xfId="0" applyFont="1" applyBorder="1" applyAlignment="1"/>
    <xf numFmtId="0" fontId="8" fillId="0" borderId="19" xfId="0" applyFont="1" applyBorder="1" applyAlignment="1"/>
    <xf numFmtId="0" fontId="8" fillId="0" borderId="36" xfId="0" applyFont="1" applyBorder="1" applyAlignment="1"/>
    <xf numFmtId="0" fontId="0" fillId="0" borderId="0" xfId="0" applyAlignment="1"/>
    <xf numFmtId="0" fontId="8" fillId="0" borderId="42" xfId="0" applyFont="1" applyBorder="1" applyAlignment="1"/>
    <xf numFmtId="0" fontId="8" fillId="0" borderId="45" xfId="0" applyFont="1" applyBorder="1" applyAlignment="1"/>
    <xf numFmtId="0" fontId="8" fillId="0" borderId="11" xfId="0" applyFont="1" applyBorder="1" applyAlignment="1"/>
    <xf numFmtId="0" fontId="8" fillId="0" borderId="17" xfId="0" applyFont="1" applyBorder="1" applyAlignment="1"/>
    <xf numFmtId="0" fontId="8" fillId="0" borderId="12" xfId="0" applyFont="1" applyBorder="1" applyAlignment="1"/>
    <xf numFmtId="0" fontId="8" fillId="0" borderId="22" xfId="0" applyFont="1" applyBorder="1" applyAlignment="1"/>
    <xf numFmtId="0" fontId="8" fillId="0" borderId="13" xfId="0" applyFont="1" applyBorder="1" applyAlignment="1"/>
    <xf numFmtId="0" fontId="8" fillId="0" borderId="14" xfId="0" applyFont="1" applyBorder="1" applyAlignment="1"/>
    <xf numFmtId="0" fontId="8" fillId="0" borderId="15" xfId="0" applyFont="1" applyBorder="1" applyAlignment="1"/>
    <xf numFmtId="0" fontId="8" fillId="0" borderId="18" xfId="0" applyFont="1" applyBorder="1" applyAlignment="1"/>
    <xf numFmtId="0" fontId="8" fillId="0" borderId="41" xfId="0" applyFont="1" applyBorder="1" applyAlignment="1"/>
    <xf numFmtId="0" fontId="8" fillId="0" borderId="26" xfId="0" applyFont="1" applyBorder="1" applyAlignment="1"/>
    <xf numFmtId="0" fontId="8" fillId="0" borderId="48" xfId="0" applyFont="1" applyBorder="1" applyAlignment="1"/>
    <xf numFmtId="0" fontId="8" fillId="0" borderId="30" xfId="0" applyFont="1" applyBorder="1" applyAlignment="1"/>
    <xf numFmtId="0" fontId="8" fillId="0" borderId="32" xfId="0" applyFont="1" applyBorder="1" applyAlignment="1"/>
    <xf numFmtId="0" fontId="8" fillId="0" borderId="44" xfId="0" applyFont="1" applyBorder="1" applyAlignment="1"/>
    <xf numFmtId="0" fontId="8" fillId="0" borderId="46" xfId="0" applyFont="1" applyBorder="1" applyAlignment="1"/>
    <xf numFmtId="0" fontId="8" fillId="0" borderId="27" xfId="0" applyFont="1" applyBorder="1" applyAlignment="1"/>
    <xf numFmtId="0" fontId="8" fillId="0" borderId="50" xfId="0" applyFont="1" applyBorder="1" applyAlignment="1"/>
    <xf numFmtId="0" fontId="8" fillId="0" borderId="21" xfId="0" applyFont="1" applyBorder="1" applyAlignment="1"/>
    <xf numFmtId="0" fontId="8" fillId="0" borderId="53" xfId="0" applyFont="1" applyBorder="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1" i="0">
                <a:solidFill>
                  <a:srgbClr val="757575"/>
                </a:solidFill>
                <a:latin typeface="Aptos Display"/>
              </a:defRPr>
            </a:pPr>
            <a:r>
              <a:rPr lang="en-US" sz="1100" b="1" i="0">
                <a:solidFill>
                  <a:srgbClr val="757575"/>
                </a:solidFill>
                <a:latin typeface="Aptos Display"/>
              </a:rPr>
              <a:t>Earnings of Waste Pickers relative to a Living Income
In local currency / month per waste picker</a:t>
            </a:r>
          </a:p>
        </c:rich>
      </c:tx>
      <c:layout>
        <c:manualLayout>
          <c:xMode val="edge"/>
          <c:yMode val="edge"/>
          <c:x val="4.6674746024590381E-2"/>
          <c:y val="2.6693446068318954E-2"/>
        </c:manualLayout>
      </c:layout>
      <c:overlay val="0"/>
    </c:title>
    <c:autoTitleDeleted val="0"/>
    <c:plotArea>
      <c:layout/>
      <c:barChart>
        <c:barDir val="col"/>
        <c:grouping val="stacked"/>
        <c:varyColors val="1"/>
        <c:ser>
          <c:idx val="0"/>
          <c:order val="0"/>
          <c:tx>
            <c:v>Current earnings</c:v>
          </c:tx>
          <c:spPr>
            <a:solidFill>
              <a:srgbClr val="E97132"/>
            </a:solidFill>
            <a:ln cmpd="sng">
              <a:solidFill>
                <a:srgbClr val="000000"/>
              </a:solidFill>
            </a:ln>
          </c:spPr>
          <c:invertIfNegative val="1"/>
          <c:dPt>
            <c:idx val="0"/>
            <c:invertIfNegative val="1"/>
            <c:bubble3D val="0"/>
            <c:spPr>
              <a:solidFill>
                <a:srgbClr val="FFC5C6"/>
              </a:solidFill>
              <a:ln cmpd="sng">
                <a:solidFill>
                  <a:srgbClr val="000000"/>
                </a:solidFill>
              </a:ln>
            </c:spPr>
            <c:extLst>
              <c:ext xmlns:c16="http://schemas.microsoft.com/office/drawing/2014/chart" uri="{C3380CC4-5D6E-409C-BE32-E72D297353CC}">
                <c16:uniqueId val="{00000001-4901-41FA-B33D-4C19F28C5AC7}"/>
              </c:ext>
            </c:extLst>
          </c:dPt>
          <c:dPt>
            <c:idx val="1"/>
            <c:invertIfNegative val="1"/>
            <c:bubble3D val="0"/>
            <c:spPr>
              <a:solidFill>
                <a:srgbClr val="FFC5C6"/>
              </a:solidFill>
              <a:ln cmpd="sng">
                <a:solidFill>
                  <a:srgbClr val="000000"/>
                </a:solidFill>
              </a:ln>
            </c:spPr>
            <c:extLst>
              <c:ext xmlns:c16="http://schemas.microsoft.com/office/drawing/2014/chart" uri="{C3380CC4-5D6E-409C-BE32-E72D297353CC}">
                <c16:uniqueId val="{00000003-4901-41FA-B33D-4C19F28C5AC7}"/>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Dashboard'!$I$45:$I$48</c:f>
              <c:numCache>
                <c:formatCode>General</c:formatCode>
                <c:ptCount val="4"/>
                <c:pt idx="0">
                  <c:v>8336.119999999999</c:v>
                </c:pt>
                <c:pt idx="1">
                  <c:v>9020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4901-41FA-B33D-4C19F28C5AC7}"/>
            </c:ext>
          </c:extLst>
        </c:ser>
        <c:ser>
          <c:idx val="1"/>
          <c:order val="1"/>
          <c:tx>
            <c:v>Living Income</c:v>
          </c:tx>
          <c:spPr>
            <a:solidFill>
              <a:srgbClr val="D1E486"/>
            </a:solidFill>
            <a:ln cmpd="sng">
              <a:solidFill>
                <a:srgbClr val="000000"/>
              </a:solidFill>
            </a:ln>
          </c:spPr>
          <c:invertIfNegative val="1"/>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Dashboard'!$J$45:$J$48</c:f>
              <c:numCache>
                <c:formatCode>General</c:formatCode>
                <c:ptCount val="4"/>
                <c:pt idx="2" formatCode="0.00">
                  <c:v>23864.656686977774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4901-41FA-B33D-4C19F28C5AC7}"/>
            </c:ext>
          </c:extLst>
        </c:ser>
        <c:ser>
          <c:idx val="2"/>
          <c:order val="2"/>
          <c:tx>
            <c:v>Benchmark</c:v>
          </c:tx>
          <c:spPr>
            <a:solidFill>
              <a:srgbClr val="FFF299"/>
            </a:solidFill>
            <a:ln cmpd="sng">
              <a:solidFill>
                <a:srgbClr val="000000"/>
              </a:solidFill>
            </a:ln>
          </c:spPr>
          <c:invertIfNegative val="1"/>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Dashboard'!$K$45:$K$48</c:f>
              <c:numCache>
                <c:formatCode>General</c:formatCode>
                <c:ptCount val="4"/>
                <c:pt idx="3" formatCode="0">
                  <c:v>9737.5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4901-41FA-B33D-4C19F28C5AC7}"/>
            </c:ext>
          </c:extLst>
        </c:ser>
        <c:dLbls>
          <c:showLegendKey val="0"/>
          <c:showVal val="0"/>
          <c:showCatName val="0"/>
          <c:showSerName val="0"/>
          <c:showPercent val="0"/>
          <c:showBubbleSize val="0"/>
        </c:dLbls>
        <c:gapWidth val="150"/>
        <c:overlap val="100"/>
        <c:axId val="-1699110224"/>
        <c:axId val="-1699104784"/>
      </c:barChart>
      <c:lineChart>
        <c:grouping val="standard"/>
        <c:varyColors val="1"/>
        <c:ser>
          <c:idx val="3"/>
          <c:order val="3"/>
          <c:tx>
            <c:v>Poverty line (World Bank)</c:v>
          </c:tx>
          <c:spPr>
            <a:ln w="19050" cmpd="sng">
              <a:solidFill>
                <a:schemeClr val="accent4"/>
              </a:solidFill>
              <a:prstDash val="dash"/>
            </a:ln>
          </c:spPr>
          <c:marker>
            <c:symbol val="none"/>
          </c:marker>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Dashboard'!$L$45:$L$48</c:f>
              <c:numCache>
                <c:formatCode>0</c:formatCode>
                <c:ptCount val="4"/>
                <c:pt idx="0">
                  <c:v>2145.2327499999997</c:v>
                </c:pt>
                <c:pt idx="1">
                  <c:v>2145.2327499999997</c:v>
                </c:pt>
                <c:pt idx="2">
                  <c:v>2145.2327499999997</c:v>
                </c:pt>
                <c:pt idx="3">
                  <c:v>2145.2327499999997</c:v>
                </c:pt>
              </c:numCache>
            </c:numRef>
          </c:val>
          <c:smooth val="0"/>
          <c:extLst>
            <c:ext xmlns:c16="http://schemas.microsoft.com/office/drawing/2014/chart" uri="{C3380CC4-5D6E-409C-BE32-E72D297353CC}">
              <c16:uniqueId val="{00000007-4901-41FA-B33D-4C19F28C5AC7}"/>
            </c:ext>
          </c:extLst>
        </c:ser>
        <c:ser>
          <c:idx val="4"/>
          <c:order val="4"/>
          <c:tx>
            <c:v>Extreme Poverty Line (World Bank)</c:v>
          </c:tx>
          <c:spPr>
            <a:ln w="19050" cmpd="sng">
              <a:solidFill>
                <a:schemeClr val="accent5"/>
              </a:solidFill>
              <a:prstDash val="dash"/>
            </a:ln>
          </c:spPr>
          <c:marker>
            <c:symbol val="none"/>
          </c:marker>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Dashboard'!$M$45:$M$48</c:f>
              <c:numCache>
                <c:formatCode>0</c:formatCode>
                <c:ptCount val="4"/>
                <c:pt idx="0">
                  <c:v>1263.6302499999999</c:v>
                </c:pt>
                <c:pt idx="1">
                  <c:v>1263.6302499999999</c:v>
                </c:pt>
                <c:pt idx="2">
                  <c:v>1263.6302499999999</c:v>
                </c:pt>
                <c:pt idx="3">
                  <c:v>1263.6302499999999</c:v>
                </c:pt>
              </c:numCache>
            </c:numRef>
          </c:val>
          <c:smooth val="0"/>
          <c:extLst>
            <c:ext xmlns:c16="http://schemas.microsoft.com/office/drawing/2014/chart" uri="{C3380CC4-5D6E-409C-BE32-E72D297353CC}">
              <c16:uniqueId val="{00000008-4901-41FA-B33D-4C19F28C5AC7}"/>
            </c:ext>
          </c:extLst>
        </c:ser>
        <c:dLbls>
          <c:showLegendKey val="0"/>
          <c:showVal val="0"/>
          <c:showCatName val="0"/>
          <c:showSerName val="0"/>
          <c:showPercent val="0"/>
          <c:showBubbleSize val="0"/>
        </c:dLbls>
        <c:marker val="1"/>
        <c:smooth val="0"/>
        <c:axId val="-1699110224"/>
        <c:axId val="-1699104784"/>
      </c:lineChart>
      <c:catAx>
        <c:axId val="-169911022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out"/>
        <c:minorTickMark val="none"/>
        <c:tickLblPos val="nextTo"/>
        <c:txPr>
          <a:bodyPr/>
          <a:lstStyle/>
          <a:p>
            <a:pPr lvl="0">
              <a:defRPr sz="1000" b="0" i="0">
                <a:solidFill>
                  <a:srgbClr val="000000"/>
                </a:solidFill>
                <a:latin typeface="Arial Nova"/>
              </a:defRPr>
            </a:pPr>
            <a:endParaRPr lang="en-US"/>
          </a:p>
        </c:txPr>
        <c:crossAx val="-1699104784"/>
        <c:crosses val="autoZero"/>
        <c:auto val="1"/>
        <c:lblAlgn val="ctr"/>
        <c:lblOffset val="100"/>
        <c:noMultiLvlLbl val="1"/>
      </c:catAx>
      <c:valAx>
        <c:axId val="-169910478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spPr>
          <a:ln/>
        </c:spPr>
        <c:txPr>
          <a:bodyPr/>
          <a:lstStyle/>
          <a:p>
            <a:pPr lvl="0">
              <a:defRPr sz="800" b="0" i="0">
                <a:solidFill>
                  <a:schemeClr val="dk1"/>
                </a:solidFill>
                <a:latin typeface="+mn-lt"/>
              </a:defRPr>
            </a:pPr>
            <a:endParaRPr lang="en-US"/>
          </a:p>
        </c:txPr>
        <c:crossAx val="-1699110224"/>
        <c:crosses val="autoZero"/>
        <c:crossBetween val="between"/>
      </c:valAx>
    </c:plotArea>
    <c:legend>
      <c:legendPos val="b"/>
      <c:overlay val="0"/>
      <c:txPr>
        <a:bodyPr/>
        <a:lstStyle/>
        <a:p>
          <a:pPr lvl="0">
            <a:defRPr sz="900" b="0" i="0">
              <a:solidFill>
                <a:schemeClr val="dk1"/>
              </a:solidFill>
              <a:latin typeface="Arial Nova"/>
            </a:defRPr>
          </a:pPr>
          <a:endParaRPr lang="en-US"/>
        </a:p>
      </c:txPr>
    </c:legend>
    <c:plotVisOnly val="1"/>
    <c:dispBlanksAs val="zero"/>
    <c:showDLblsOverMax val="1"/>
  </c:chart>
  <c:spPr>
    <a:solidFill>
      <a:schemeClr val="lt1"/>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layoutTarget val="inner"/>
          <c:xMode val="edge"/>
          <c:yMode val="edge"/>
          <c:x val="0.49462097443475095"/>
          <c:y val="7.2498541848935547E-2"/>
          <c:w val="0.44537052405724348"/>
          <c:h val="0.76334025955088947"/>
        </c:manualLayout>
      </c:layout>
      <c:barChart>
        <c:barDir val="bar"/>
        <c:grouping val="stacked"/>
        <c:varyColors val="1"/>
        <c:ser>
          <c:idx val="0"/>
          <c:order val="0"/>
          <c:tx>
            <c:v>"Yes"</c:v>
          </c:tx>
          <c:spPr>
            <a:solidFill>
              <a:srgbClr val="00146D"/>
            </a:solidFill>
            <a:ln cmpd="sng">
              <a:solidFill>
                <a:srgbClr val="000000"/>
              </a:solidFill>
            </a:ln>
          </c:spPr>
          <c:invertIfNegative val="1"/>
          <c:dLbls>
            <c:spPr>
              <a:noFill/>
              <a:ln>
                <a:noFill/>
              </a:ln>
              <a:effectLst/>
            </c:spPr>
            <c:txPr>
              <a:bodyPr/>
              <a:lstStyle/>
              <a:p>
                <a:pPr lvl="0">
                  <a:defRPr sz="1000" b="1" i="0">
                    <a:solidFill>
                      <a:schemeClr val="bg1"/>
                    </a:solidFill>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Dashboard'!$AA$44:$AA$47</c:f>
              <c:numCache>
                <c:formatCode>0%</c:formatCode>
                <c:ptCount val="4"/>
                <c:pt idx="0">
                  <c:v>0.3</c:v>
                </c:pt>
                <c:pt idx="1">
                  <c:v>0.72499999999999998</c:v>
                </c:pt>
                <c:pt idx="2">
                  <c:v>1</c:v>
                </c:pt>
                <c:pt idx="3">
                  <c:v>0.25359999999999999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01F-491D-95F6-241F570BC9F7}"/>
            </c:ext>
          </c:extLst>
        </c:ser>
        <c:ser>
          <c:idx val="1"/>
          <c:order val="1"/>
          <c:tx>
            <c:v>"No"</c:v>
          </c:tx>
          <c:spPr>
            <a:solidFill>
              <a:srgbClr val="E97132"/>
            </a:solidFill>
            <a:ln cmpd="sng">
              <a:solidFill>
                <a:srgbClr val="000000"/>
              </a:solidFill>
            </a:ln>
          </c:spPr>
          <c:invertIfNegative val="1"/>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Dashboard'!$AB$44:$AB$47</c:f>
              <c:numCache>
                <c:formatCode>0%</c:formatCode>
                <c:ptCount val="4"/>
                <c:pt idx="0">
                  <c:v>0.7</c:v>
                </c:pt>
                <c:pt idx="1">
                  <c:v>0.27500000000000002</c:v>
                </c:pt>
                <c:pt idx="2">
                  <c:v>0</c:v>
                </c:pt>
                <c:pt idx="3">
                  <c:v>0.74639999999999995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E01F-491D-95F6-241F570BC9F7}"/>
            </c:ext>
          </c:extLst>
        </c:ser>
        <c:dLbls>
          <c:showLegendKey val="0"/>
          <c:showVal val="0"/>
          <c:showCatName val="0"/>
          <c:showSerName val="0"/>
          <c:showPercent val="0"/>
          <c:showBubbleSize val="0"/>
        </c:dLbls>
        <c:gapWidth val="150"/>
        <c:overlap val="100"/>
        <c:axId val="-1699106960"/>
        <c:axId val="-1699104240"/>
      </c:barChart>
      <c:catAx>
        <c:axId val="-1699106960"/>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Arial Nova"/>
              </a:defRPr>
            </a:pPr>
            <a:endParaRPr lang="en-US"/>
          </a:p>
        </c:txPr>
        <c:crossAx val="-1699104240"/>
        <c:crosses val="autoZero"/>
        <c:auto val="1"/>
        <c:lblAlgn val="ctr"/>
        <c:lblOffset val="100"/>
        <c:noMultiLvlLbl val="1"/>
      </c:catAx>
      <c:valAx>
        <c:axId val="-1699104240"/>
        <c:scaling>
          <c:orientation val="minMax"/>
          <c:max val="1"/>
        </c:scaling>
        <c:delete val="0"/>
        <c:axPos val="b"/>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Arial Nova"/>
              </a:defRPr>
            </a:pPr>
            <a:endParaRPr lang="en-US"/>
          </a:p>
        </c:txPr>
        <c:crossAx val="-1699106960"/>
        <c:crosses val="max"/>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mn-lt"/>
              </a:defRPr>
            </a:pPr>
            <a:r>
              <a:rPr lang="en-US" sz="1400" b="0" i="0">
                <a:solidFill>
                  <a:srgbClr val="757575"/>
                </a:solidFill>
                <a:latin typeface="+mn-lt"/>
              </a:rPr>
              <a:t>Living income breakdown by category
Local currency / month / household</a:t>
            </a:r>
          </a:p>
        </c:rich>
      </c:tx>
      <c:layout>
        <c:manualLayout>
          <c:xMode val="edge"/>
          <c:yMode val="edge"/>
          <c:x val="3.4844211769513987E-2"/>
          <c:y val="1.8522803953865092E-2"/>
        </c:manualLayout>
      </c:layout>
      <c:overlay val="0"/>
    </c:title>
    <c:autoTitleDeleted val="0"/>
    <c:plotArea>
      <c:layout>
        <c:manualLayout>
          <c:xMode val="edge"/>
          <c:yMode val="edge"/>
          <c:x val="0.22431097969506211"/>
          <c:y val="0.1245724767455549"/>
          <c:w val="0.56342343753001634"/>
          <c:h val="0.6960785872247397"/>
        </c:manualLayout>
      </c:layout>
      <c:doughnutChart>
        <c:varyColors val="1"/>
        <c:ser>
          <c:idx val="0"/>
          <c:order val="0"/>
          <c:dPt>
            <c:idx val="0"/>
            <c:bubble3D val="0"/>
            <c:spPr>
              <a:solidFill>
                <a:srgbClr val="FFC5C6"/>
              </a:solidFill>
            </c:spPr>
            <c:extLst>
              <c:ext xmlns:c16="http://schemas.microsoft.com/office/drawing/2014/chart" uri="{C3380CC4-5D6E-409C-BE32-E72D297353CC}">
                <c16:uniqueId val="{00000001-A463-4098-8217-62CE9DCBD459}"/>
              </c:ext>
            </c:extLst>
          </c:dPt>
          <c:dPt>
            <c:idx val="1"/>
            <c:bubble3D val="0"/>
            <c:spPr>
              <a:solidFill>
                <a:srgbClr val="A3E7FF"/>
              </a:solidFill>
            </c:spPr>
            <c:extLst>
              <c:ext xmlns:c16="http://schemas.microsoft.com/office/drawing/2014/chart" uri="{C3380CC4-5D6E-409C-BE32-E72D297353CC}">
                <c16:uniqueId val="{00000003-A463-4098-8217-62CE9DCBD459}"/>
              </c:ext>
            </c:extLst>
          </c:dPt>
          <c:dPt>
            <c:idx val="2"/>
            <c:bubble3D val="0"/>
            <c:spPr>
              <a:solidFill>
                <a:srgbClr val="D1E486"/>
              </a:solidFill>
            </c:spPr>
            <c:extLst>
              <c:ext xmlns:c16="http://schemas.microsoft.com/office/drawing/2014/chart" uri="{C3380CC4-5D6E-409C-BE32-E72D297353CC}">
                <c16:uniqueId val="{00000005-A463-4098-8217-62CE9DCBD459}"/>
              </c:ext>
            </c:extLst>
          </c:dPt>
          <c:dPt>
            <c:idx val="3"/>
            <c:bubble3D val="0"/>
            <c:spPr>
              <a:solidFill>
                <a:srgbClr val="FFF299"/>
              </a:solidFill>
            </c:spPr>
            <c:extLst>
              <c:ext xmlns:c16="http://schemas.microsoft.com/office/drawing/2014/chart" uri="{C3380CC4-5D6E-409C-BE32-E72D297353CC}">
                <c16:uniqueId val="{00000007-A463-4098-8217-62CE9DCBD459}"/>
              </c:ext>
            </c:extLst>
          </c:dPt>
          <c:dPt>
            <c:idx val="4"/>
            <c:bubble3D val="0"/>
            <c:spPr>
              <a:solidFill>
                <a:srgbClr val="BDCAFF"/>
              </a:solidFill>
            </c:spPr>
            <c:extLst>
              <c:ext xmlns:c16="http://schemas.microsoft.com/office/drawing/2014/chart" uri="{C3380CC4-5D6E-409C-BE32-E72D297353CC}">
                <c16:uniqueId val="{00000009-A463-4098-8217-62CE9DCBD459}"/>
              </c:ext>
            </c:extLst>
          </c:dPt>
          <c:dPt>
            <c:idx val="5"/>
            <c:bubble3D val="0"/>
            <c:spPr>
              <a:solidFill>
                <a:srgbClr val="4EA72E"/>
              </a:solidFill>
            </c:spPr>
            <c:extLst>
              <c:ext xmlns:c16="http://schemas.microsoft.com/office/drawing/2014/chart" uri="{C3380CC4-5D6E-409C-BE32-E72D297353CC}">
                <c16:uniqueId val="{0000000B-A463-4098-8217-62CE9DCBD459}"/>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Dashboard'!$AR$44:$AR$49</c:f>
              <c:strCache>
                <c:ptCount val="6"/>
                <c:pt idx="0">
                  <c:v>Healthy diets </c:v>
                </c:pt>
                <c:pt idx="1">
                  <c:v>Decent housing </c:v>
                </c:pt>
                <c:pt idx="2">
                  <c:v>Healthcare</c:v>
                </c:pt>
                <c:pt idx="3">
                  <c:v>Education</c:v>
                </c:pt>
                <c:pt idx="4">
                  <c:v>Decent working conditions</c:v>
                </c:pt>
                <c:pt idx="5">
                  <c:v>Savings</c:v>
                </c:pt>
              </c:strCache>
            </c:strRef>
          </c:cat>
          <c:val>
            <c:numRef>
              <c:f>'5) Dashboard'!$AS$44:$AS$49</c:f>
              <c:numCache>
                <c:formatCode>0%</c:formatCode>
                <c:ptCount val="6"/>
                <c:pt idx="0">
                  <c:v>0.49620508120117612</c:v>
                </c:pt>
                <c:pt idx="1">
                  <c:v>0.31287551145627845</c:v>
                </c:pt>
                <c:pt idx="2">
                  <c:v>6.4251221102628611E-2</c:v>
                </c:pt>
                <c:pt idx="3">
                  <c:v>1.2338096805939553E-2</c:v>
                </c:pt>
                <c:pt idx="4">
                  <c:v>2.3421176372435702E-2</c:v>
                </c:pt>
                <c:pt idx="5">
                  <c:v>9.0908913061541613E-2</c:v>
                </c:pt>
              </c:numCache>
            </c:numRef>
          </c:val>
          <c:extLst>
            <c:ext xmlns:c16="http://schemas.microsoft.com/office/drawing/2014/chart" uri="{C3380CC4-5D6E-409C-BE32-E72D297353CC}">
              <c16:uniqueId val="{0000000C-A463-4098-8217-62CE9DCBD459}"/>
            </c:ext>
          </c:extLst>
        </c:ser>
        <c:dLbls>
          <c:showLegendKey val="0"/>
          <c:showVal val="0"/>
          <c:showCatName val="0"/>
          <c:showSerName val="0"/>
          <c:showPercent val="0"/>
          <c:showBubbleSize val="0"/>
          <c:showLeaderLines val="1"/>
        </c:dLbls>
        <c:firstSliceAng val="0"/>
        <c:holeSize val="54"/>
      </c:doughnutChart>
    </c:plotArea>
    <c:legend>
      <c:legendPos val="b"/>
      <c:layout>
        <c:manualLayout>
          <c:xMode val="edge"/>
          <c:yMode val="edge"/>
          <c:x val="3.187360926627536E-2"/>
          <c:y val="0.82883835622861379"/>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077891721418193"/>
          <c:y val="6.723883252670261E-2"/>
          <c:w val="0.78324140367983164"/>
          <c:h val="0.61153604875075018"/>
        </c:manualLayout>
      </c:layout>
      <c:doughnutChart>
        <c:varyColors val="1"/>
        <c:ser>
          <c:idx val="0"/>
          <c:order val="0"/>
          <c:tx>
            <c:strRef>
              <c:f>'5) Dashboard'!$BK$42</c:f>
              <c:strCache>
                <c:ptCount val="1"/>
                <c:pt idx="0">
                  <c:v>Source of materials</c:v>
                </c:pt>
              </c:strCache>
            </c:strRef>
          </c:tx>
          <c:dPt>
            <c:idx val="0"/>
            <c:bubble3D val="0"/>
            <c:spPr>
              <a:solidFill>
                <a:srgbClr val="C9F1FF"/>
              </a:solidFill>
            </c:spPr>
            <c:extLst>
              <c:ext xmlns:c16="http://schemas.microsoft.com/office/drawing/2014/chart" uri="{C3380CC4-5D6E-409C-BE32-E72D297353CC}">
                <c16:uniqueId val="{00000001-9128-41F1-9F95-32DD40D11CE7}"/>
              </c:ext>
            </c:extLst>
          </c:dPt>
          <c:dPt>
            <c:idx val="1"/>
            <c:bubble3D val="0"/>
            <c:spPr>
              <a:solidFill>
                <a:srgbClr val="93E2FF"/>
              </a:solidFill>
            </c:spPr>
            <c:extLst>
              <c:ext xmlns:c16="http://schemas.microsoft.com/office/drawing/2014/chart" uri="{C3380CC4-5D6E-409C-BE32-E72D297353CC}">
                <c16:uniqueId val="{00000003-9128-41F1-9F95-32DD40D11CE7}"/>
              </c:ext>
            </c:extLst>
          </c:dPt>
          <c:dPt>
            <c:idx val="2"/>
            <c:bubble3D val="0"/>
            <c:spPr>
              <a:solidFill>
                <a:srgbClr val="5DD4FF"/>
              </a:solidFill>
            </c:spPr>
            <c:extLst>
              <c:ext xmlns:c16="http://schemas.microsoft.com/office/drawing/2014/chart" uri="{C3380CC4-5D6E-409C-BE32-E72D297353CC}">
                <c16:uniqueId val="{00000005-9128-41F1-9F95-32DD40D11CE7}"/>
              </c:ext>
            </c:extLst>
          </c:dPt>
          <c:dPt>
            <c:idx val="3"/>
            <c:bubble3D val="0"/>
            <c:spPr>
              <a:solidFill>
                <a:srgbClr val="00B0F0"/>
              </a:solidFill>
            </c:spPr>
            <c:extLst>
              <c:ext xmlns:c16="http://schemas.microsoft.com/office/drawing/2014/chart" uri="{C3380CC4-5D6E-409C-BE32-E72D297353CC}">
                <c16:uniqueId val="{00000007-9128-41F1-9F95-32DD40D11CE7}"/>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Dashboard'!$BJ$43:$BJ$46</c:f>
              <c:strCache>
                <c:ptCount val="4"/>
                <c:pt idx="0">
                  <c:v>Landfill or dumpsite</c:v>
                </c:pt>
                <c:pt idx="1">
                  <c:v>Street</c:v>
                </c:pt>
                <c:pt idx="2">
                  <c:v>Direct from households</c:v>
                </c:pt>
                <c:pt idx="3">
                  <c:v>Other</c:v>
                </c:pt>
              </c:strCache>
            </c:strRef>
          </c:cat>
          <c:val>
            <c:numRef>
              <c:f>'5) Dashboard'!$BK$43:$BK$46</c:f>
              <c:numCache>
                <c:formatCode>0%</c:formatCode>
                <c:ptCount val="4"/>
                <c:pt idx="0">
                  <c:v>0.17948717948717949</c:v>
                </c:pt>
                <c:pt idx="1">
                  <c:v>0.28205128205128205</c:v>
                </c:pt>
                <c:pt idx="2">
                  <c:v>0.33333333333333331</c:v>
                </c:pt>
                <c:pt idx="3">
                  <c:v>0.20512820512820512</c:v>
                </c:pt>
              </c:numCache>
            </c:numRef>
          </c:val>
          <c:extLst>
            <c:ext xmlns:c16="http://schemas.microsoft.com/office/drawing/2014/chart" uri="{C3380CC4-5D6E-409C-BE32-E72D297353CC}">
              <c16:uniqueId val="{00000008-9128-41F1-9F95-32DD40D11CE7}"/>
            </c:ext>
          </c:extLst>
        </c:ser>
        <c:dLbls>
          <c:showLegendKey val="0"/>
          <c:showVal val="0"/>
          <c:showCatName val="0"/>
          <c:showSerName val="0"/>
          <c:showPercent val="0"/>
          <c:showBubbleSize val="0"/>
          <c:showLeaderLines val="1"/>
        </c:dLbls>
        <c:firstSliceAng val="0"/>
        <c:holeSize val="55"/>
      </c:doughnutChart>
    </c:plotArea>
    <c:legend>
      <c:legendPos val="b"/>
      <c:layout>
        <c:manualLayout>
          <c:xMode val="edge"/>
          <c:yMode val="edge"/>
          <c:x val="0"/>
          <c:y val="0.75434843930076811"/>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077891721418193"/>
          <c:y val="6.723883252670261E-2"/>
          <c:w val="0.78324140367983164"/>
          <c:h val="0.61153604875075018"/>
        </c:manualLayout>
      </c:layout>
      <c:doughnutChart>
        <c:varyColors val="1"/>
        <c:ser>
          <c:idx val="0"/>
          <c:order val="0"/>
          <c:tx>
            <c:strRef>
              <c:f>'5) Dashboard'!$BK$48</c:f>
              <c:strCache>
                <c:ptCount val="1"/>
                <c:pt idx="0">
                  <c:v>Typology</c:v>
                </c:pt>
              </c:strCache>
            </c:strRef>
          </c:tx>
          <c:dPt>
            <c:idx val="0"/>
            <c:bubble3D val="0"/>
            <c:spPr>
              <a:solidFill>
                <a:srgbClr val="F3F8E0"/>
              </a:solidFill>
            </c:spPr>
            <c:extLst>
              <c:ext xmlns:c16="http://schemas.microsoft.com/office/drawing/2014/chart" uri="{C3380CC4-5D6E-409C-BE32-E72D297353CC}">
                <c16:uniqueId val="{00000001-1702-4EA6-ABD9-2BD9373EEE46}"/>
              </c:ext>
            </c:extLst>
          </c:dPt>
          <c:dPt>
            <c:idx val="1"/>
            <c:bubble3D val="0"/>
            <c:spPr>
              <a:solidFill>
                <a:srgbClr val="D1E486"/>
              </a:solidFill>
            </c:spPr>
            <c:extLst>
              <c:ext xmlns:c16="http://schemas.microsoft.com/office/drawing/2014/chart" uri="{C3380CC4-5D6E-409C-BE32-E72D297353CC}">
                <c16:uniqueId val="{00000003-1702-4EA6-ABD9-2BD9373EEE46}"/>
              </c:ext>
            </c:extLst>
          </c:dPt>
          <c:dPt>
            <c:idx val="2"/>
            <c:bubble3D val="0"/>
            <c:spPr>
              <a:solidFill>
                <a:srgbClr val="B8D440"/>
              </a:solidFill>
            </c:spPr>
            <c:extLst>
              <c:ext xmlns:c16="http://schemas.microsoft.com/office/drawing/2014/chart" uri="{C3380CC4-5D6E-409C-BE32-E72D297353CC}">
                <c16:uniqueId val="{00000005-1702-4EA6-ABD9-2BD9373EEE46}"/>
              </c:ext>
            </c:extLst>
          </c:dPt>
          <c:dPt>
            <c:idx val="3"/>
            <c:bubble3D val="0"/>
            <c:spPr>
              <a:solidFill>
                <a:srgbClr val="91AA26"/>
              </a:solidFill>
            </c:spPr>
            <c:extLst>
              <c:ext xmlns:c16="http://schemas.microsoft.com/office/drawing/2014/chart" uri="{C3380CC4-5D6E-409C-BE32-E72D297353CC}">
                <c16:uniqueId val="{00000007-1702-4EA6-ABD9-2BD9373EEE46}"/>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Dashboard'!$BJ$49:$BJ$52</c:f>
              <c:strCache>
                <c:ptCount val="4"/>
                <c:pt idx="0">
                  <c:v>Independent waste pickers</c:v>
                </c:pt>
                <c:pt idx="1">
                  <c:v>Part of a cooperative</c:v>
                </c:pt>
                <c:pt idx="2">
                  <c:v>Organized, but informally</c:v>
                </c:pt>
                <c:pt idx="3">
                  <c:v>Others</c:v>
                </c:pt>
              </c:strCache>
            </c:strRef>
          </c:cat>
          <c:val>
            <c:numRef>
              <c:f>'5) Dashboard'!$BK$49:$BK$52</c:f>
              <c:numCache>
                <c:formatCode>0%</c:formatCode>
                <c:ptCount val="4"/>
                <c:pt idx="0">
                  <c:v>0.6</c:v>
                </c:pt>
                <c:pt idx="1">
                  <c:v>0.4</c:v>
                </c:pt>
                <c:pt idx="2">
                  <c:v>0</c:v>
                </c:pt>
                <c:pt idx="3">
                  <c:v>0</c:v>
                </c:pt>
              </c:numCache>
            </c:numRef>
          </c:val>
          <c:extLst>
            <c:ext xmlns:c16="http://schemas.microsoft.com/office/drawing/2014/chart" uri="{C3380CC4-5D6E-409C-BE32-E72D297353CC}">
              <c16:uniqueId val="{00000008-1702-4EA6-ABD9-2BD9373EEE46}"/>
            </c:ext>
          </c:extLst>
        </c:ser>
        <c:dLbls>
          <c:showLegendKey val="0"/>
          <c:showVal val="0"/>
          <c:showCatName val="0"/>
          <c:showSerName val="0"/>
          <c:showPercent val="0"/>
          <c:showBubbleSize val="0"/>
          <c:showLeaderLines val="1"/>
        </c:dLbls>
        <c:firstSliceAng val="0"/>
        <c:holeSize val="55"/>
      </c:doughnutChart>
    </c:plotArea>
    <c:legend>
      <c:legendPos val="b"/>
      <c:layout>
        <c:manualLayout>
          <c:xMode val="edge"/>
          <c:yMode val="edge"/>
          <c:x val="0"/>
          <c:y val="0.75434843930076811"/>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077891721418193"/>
          <c:y val="6.723883252670261E-2"/>
          <c:w val="0.78324140367983164"/>
          <c:h val="0.61153604875075018"/>
        </c:manualLayout>
      </c:layout>
      <c:doughnutChart>
        <c:varyColors val="1"/>
        <c:ser>
          <c:idx val="0"/>
          <c:order val="0"/>
          <c:tx>
            <c:strRef>
              <c:f>'5) Dashboard'!$BK$55</c:f>
              <c:strCache>
                <c:ptCount val="1"/>
                <c:pt idx="0">
                  <c:v>Dedication</c:v>
                </c:pt>
              </c:strCache>
            </c:strRef>
          </c:tx>
          <c:dPt>
            <c:idx val="0"/>
            <c:bubble3D val="0"/>
            <c:spPr>
              <a:solidFill>
                <a:srgbClr val="FF9396"/>
              </a:solidFill>
            </c:spPr>
            <c:extLst>
              <c:ext xmlns:c16="http://schemas.microsoft.com/office/drawing/2014/chart" uri="{C3380CC4-5D6E-409C-BE32-E72D297353CC}">
                <c16:uniqueId val="{00000001-BDF7-4690-9D9D-DE8DAD4C3824}"/>
              </c:ext>
            </c:extLst>
          </c:dPt>
          <c:dPt>
            <c:idx val="1"/>
            <c:bubble3D val="0"/>
            <c:spPr>
              <a:solidFill>
                <a:srgbClr val="FFC5C6"/>
              </a:solidFill>
            </c:spPr>
            <c:extLst>
              <c:ext xmlns:c16="http://schemas.microsoft.com/office/drawing/2014/chart" uri="{C3380CC4-5D6E-409C-BE32-E72D297353CC}">
                <c16:uniqueId val="{00000003-BDF7-4690-9D9D-DE8DAD4C3824}"/>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Dashboard'!$BJ$56:$BJ$57</c:f>
              <c:strCache>
                <c:ptCount val="2"/>
                <c:pt idx="0">
                  <c:v>Only waste picking</c:v>
                </c:pt>
                <c:pt idx="1">
                  <c:v>Also has other sources</c:v>
                </c:pt>
              </c:strCache>
            </c:strRef>
          </c:cat>
          <c:val>
            <c:numRef>
              <c:f>'5) Dashboard'!$BK$56:$BK$57</c:f>
              <c:numCache>
                <c:formatCode>0%</c:formatCode>
                <c:ptCount val="2"/>
                <c:pt idx="0">
                  <c:v>0.57499999999999996</c:v>
                </c:pt>
                <c:pt idx="1">
                  <c:v>0.42499999999999999</c:v>
                </c:pt>
              </c:numCache>
            </c:numRef>
          </c:val>
          <c:extLst>
            <c:ext xmlns:c16="http://schemas.microsoft.com/office/drawing/2014/chart" uri="{C3380CC4-5D6E-409C-BE32-E72D297353CC}">
              <c16:uniqueId val="{00000004-BDF7-4690-9D9D-DE8DAD4C3824}"/>
            </c:ext>
          </c:extLst>
        </c:ser>
        <c:dLbls>
          <c:showLegendKey val="0"/>
          <c:showVal val="0"/>
          <c:showCatName val="0"/>
          <c:showSerName val="0"/>
          <c:showPercent val="0"/>
          <c:showBubbleSize val="0"/>
          <c:showLeaderLines val="1"/>
        </c:dLbls>
        <c:firstSliceAng val="0"/>
        <c:holeSize val="55"/>
      </c:doughnutChart>
    </c:plotArea>
    <c:legend>
      <c:legendPos val="b"/>
      <c:layout>
        <c:manualLayout>
          <c:xMode val="edge"/>
          <c:yMode val="edge"/>
          <c:x val="0"/>
          <c:y val="0.75434843930076811"/>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0" i="0">
                <a:solidFill>
                  <a:srgbClr val="757575"/>
                </a:solidFill>
                <a:latin typeface="Arial Nova"/>
              </a:defRPr>
            </a:pPr>
            <a:r>
              <a:rPr lang="en-US" sz="1100" b="0" i="0">
                <a:solidFill>
                  <a:srgbClr val="757575"/>
                </a:solidFill>
                <a:latin typeface="Arial Nova"/>
              </a:rPr>
              <a:t>Food Insecurity Experience Scale
During the last 12 months, was there a time when, because of lack of money or other resources…</a:t>
            </a:r>
          </a:p>
        </c:rich>
      </c:tx>
      <c:layout>
        <c:manualLayout>
          <c:xMode val="edge"/>
          <c:yMode val="edge"/>
          <c:x val="2.6554470056936712E-2"/>
          <c:y val="2.3624698413052737E-2"/>
        </c:manualLayout>
      </c:layout>
      <c:overlay val="0"/>
    </c:title>
    <c:autoTitleDeleted val="0"/>
    <c:plotArea>
      <c:layout/>
      <c:barChart>
        <c:barDir val="bar"/>
        <c:grouping val="percentStacked"/>
        <c:varyColors val="1"/>
        <c:ser>
          <c:idx val="0"/>
          <c:order val="0"/>
          <c:tx>
            <c:v>Yes (in %)</c:v>
          </c:tx>
          <c:spPr>
            <a:solidFill>
              <a:srgbClr val="FF939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Dashboard'!$CJ$45:$CJ$50</c:f>
              <c:numCache>
                <c:formatCode>0%</c:formatCode>
                <c:ptCount val="6"/>
                <c:pt idx="0">
                  <c:v>0.89999999999999991</c:v>
                </c:pt>
                <c:pt idx="1">
                  <c:v>0.92500000000000004</c:v>
                </c:pt>
                <c:pt idx="2">
                  <c:v>0.72499999999999998</c:v>
                </c:pt>
                <c:pt idx="3">
                  <c:v>0.45</c:v>
                </c:pt>
                <c:pt idx="4">
                  <c:v>0.42499999999999999</c:v>
                </c:pt>
                <c:pt idx="5">
                  <c:v>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B42-46C0-8852-5338D8807DB4}"/>
            </c:ext>
          </c:extLst>
        </c:ser>
        <c:ser>
          <c:idx val="1"/>
          <c:order val="1"/>
          <c:tx>
            <c:v>No (in %)</c:v>
          </c:tx>
          <c:spPr>
            <a:solidFill>
              <a:srgbClr val="D1E48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Dashboard'!$CK$45:$CK$50</c:f>
              <c:numCache>
                <c:formatCode>0%</c:formatCode>
                <c:ptCount val="6"/>
                <c:pt idx="0">
                  <c:v>0</c:v>
                </c:pt>
                <c:pt idx="1">
                  <c:v>-2.500000000000005E-2</c:v>
                </c:pt>
                <c:pt idx="2">
                  <c:v>0.17500000000000002</c:v>
                </c:pt>
                <c:pt idx="3">
                  <c:v>0.45000000000000007</c:v>
                </c:pt>
                <c:pt idx="4">
                  <c:v>0.47499999999999998</c:v>
                </c:pt>
                <c:pt idx="5">
                  <c:v>0.4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0B42-46C0-8852-5338D8807DB4}"/>
            </c:ext>
          </c:extLst>
        </c:ser>
        <c:ser>
          <c:idx val="2"/>
          <c:order val="2"/>
          <c:tx>
            <c:v>Don't know/no answer (in %)</c:v>
          </c:tx>
          <c:spPr>
            <a:solidFill>
              <a:srgbClr val="196B24"/>
            </a:solidFill>
            <a:ln cmpd="sng">
              <a:solidFill>
                <a:srgbClr val="000000"/>
              </a:solidFill>
            </a:ln>
          </c:spPr>
          <c:invertIfNegative val="1"/>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Dashboard'!$CL$45:$CL$50</c:f>
              <c:numCache>
                <c:formatCode>0%</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0B42-46C0-8852-5338D8807DB4}"/>
            </c:ext>
          </c:extLst>
        </c:ser>
        <c:dLbls>
          <c:showLegendKey val="0"/>
          <c:showVal val="0"/>
          <c:showCatName val="0"/>
          <c:showSerName val="0"/>
          <c:showPercent val="0"/>
          <c:showBubbleSize val="0"/>
        </c:dLbls>
        <c:gapWidth val="150"/>
        <c:overlap val="100"/>
        <c:axId val="-1699103152"/>
        <c:axId val="-1699102608"/>
      </c:barChart>
      <c:catAx>
        <c:axId val="-1699103152"/>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Arial Nova"/>
              </a:defRPr>
            </a:pPr>
            <a:endParaRPr lang="en-US"/>
          </a:p>
        </c:txPr>
        <c:crossAx val="-1699102608"/>
        <c:crosses val="autoZero"/>
        <c:auto val="1"/>
        <c:lblAlgn val="ctr"/>
        <c:lblOffset val="100"/>
        <c:noMultiLvlLbl val="1"/>
      </c:catAx>
      <c:valAx>
        <c:axId val="-1699102608"/>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Arial Nova"/>
              </a:defRPr>
            </a:pPr>
            <a:endParaRPr lang="en-US"/>
          </a:p>
        </c:txPr>
        <c:crossAx val="-1699103152"/>
        <c:crosses val="max"/>
        <c:crossBetween val="between"/>
      </c:valAx>
    </c:plotArea>
    <c:legend>
      <c:legendPos val="b"/>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0" i="0">
                <a:solidFill>
                  <a:srgbClr val="757575"/>
                </a:solidFill>
                <a:latin typeface="Arial Nova"/>
              </a:defRPr>
            </a:pPr>
            <a:r>
              <a:rPr lang="en-US" sz="1100" b="0" i="0">
                <a:solidFill>
                  <a:srgbClr val="757575"/>
                </a:solidFill>
                <a:latin typeface="Arial Nova"/>
              </a:rPr>
              <a:t>Decent Housing Survey
Regarding your housing situation would you consider you, and your household, have…</a:t>
            </a:r>
          </a:p>
        </c:rich>
      </c:tx>
      <c:layout>
        <c:manualLayout>
          <c:xMode val="edge"/>
          <c:yMode val="edge"/>
          <c:x val="2.6554470056936712E-2"/>
          <c:y val="2.3624698413052737E-2"/>
        </c:manualLayout>
      </c:layout>
      <c:overlay val="0"/>
    </c:title>
    <c:autoTitleDeleted val="0"/>
    <c:plotArea>
      <c:layout/>
      <c:barChart>
        <c:barDir val="bar"/>
        <c:grouping val="percentStacked"/>
        <c:varyColors val="1"/>
        <c:ser>
          <c:idx val="0"/>
          <c:order val="0"/>
          <c:tx>
            <c:v>Yes (in %)</c:v>
          </c:tx>
          <c:spPr>
            <a:solidFill>
              <a:srgbClr val="FF939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Dashboard'!$CJ$60:$CJ$67</c:f>
              <c:numCache>
                <c:formatCode>0%</c:formatCode>
                <c:ptCount val="8"/>
                <c:pt idx="0">
                  <c:v>0.6</c:v>
                </c:pt>
                <c:pt idx="1">
                  <c:v>0.82499999999999996</c:v>
                </c:pt>
                <c:pt idx="2">
                  <c:v>0.92500000000000004</c:v>
                </c:pt>
                <c:pt idx="3">
                  <c:v>0.8</c:v>
                </c:pt>
                <c:pt idx="4">
                  <c:v>0.97499999999999998</c:v>
                </c:pt>
                <c:pt idx="5">
                  <c:v>0.57499999999999996</c:v>
                </c:pt>
                <c:pt idx="6">
                  <c:v>0.97499999999999998</c:v>
                </c:pt>
                <c:pt idx="7">
                  <c:v>0.82499999999999996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2B0-4748-8471-81FE70A9D3AE}"/>
            </c:ext>
          </c:extLst>
        </c:ser>
        <c:ser>
          <c:idx val="1"/>
          <c:order val="1"/>
          <c:tx>
            <c:v>No (in %)</c:v>
          </c:tx>
          <c:spPr>
            <a:solidFill>
              <a:srgbClr val="D1E48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Dashboard'!$CK$60:$CK$67</c:f>
              <c:numCache>
                <c:formatCode>0%</c:formatCode>
                <c:ptCount val="8"/>
                <c:pt idx="0">
                  <c:v>0.30000000000000004</c:v>
                </c:pt>
                <c:pt idx="1">
                  <c:v>7.5000000000000039E-2</c:v>
                </c:pt>
                <c:pt idx="2">
                  <c:v>-2.500000000000005E-2</c:v>
                </c:pt>
                <c:pt idx="3">
                  <c:v>9.999999999999995E-2</c:v>
                </c:pt>
                <c:pt idx="4">
                  <c:v>-7.4999999999999983E-2</c:v>
                </c:pt>
                <c:pt idx="5">
                  <c:v>0.32500000000000007</c:v>
                </c:pt>
                <c:pt idx="6">
                  <c:v>-7.4999999999999983E-2</c:v>
                </c:pt>
                <c:pt idx="7">
                  <c:v>7.5000000000000039E-2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E2B0-4748-8471-81FE70A9D3AE}"/>
            </c:ext>
          </c:extLst>
        </c:ser>
        <c:ser>
          <c:idx val="2"/>
          <c:order val="2"/>
          <c:tx>
            <c:v>Don't know/no answer (in %)</c:v>
          </c:tx>
          <c:spPr>
            <a:solidFill>
              <a:srgbClr val="196B24"/>
            </a:solidFill>
            <a:ln cmpd="sng">
              <a:solidFill>
                <a:srgbClr val="000000"/>
              </a:solidFill>
            </a:ln>
          </c:spPr>
          <c:invertIfNegative val="1"/>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Dashboard'!$CL$60:$CL$67</c:f>
              <c:numCache>
                <c:formatCode>0%</c:formatCode>
                <c:ptCount val="8"/>
                <c:pt idx="0">
                  <c:v>0</c:v>
                </c:pt>
                <c:pt idx="1">
                  <c:v>0</c:v>
                </c:pt>
                <c:pt idx="2">
                  <c:v>0</c:v>
                </c:pt>
                <c:pt idx="3">
                  <c:v>0</c:v>
                </c:pt>
                <c:pt idx="4">
                  <c:v>0</c:v>
                </c:pt>
                <c:pt idx="5">
                  <c:v>0</c:v>
                </c:pt>
                <c:pt idx="6">
                  <c:v>0</c:v>
                </c:pt>
                <c:pt idx="7">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E2B0-4748-8471-81FE70A9D3AE}"/>
            </c:ext>
          </c:extLst>
        </c:ser>
        <c:dLbls>
          <c:showLegendKey val="0"/>
          <c:showVal val="0"/>
          <c:showCatName val="0"/>
          <c:showSerName val="0"/>
          <c:showPercent val="0"/>
          <c:showBubbleSize val="0"/>
        </c:dLbls>
        <c:gapWidth val="150"/>
        <c:overlap val="100"/>
        <c:axId val="-1699105872"/>
        <c:axId val="-1699112944"/>
      </c:barChart>
      <c:catAx>
        <c:axId val="-1699105872"/>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Arial Nova"/>
              </a:defRPr>
            </a:pPr>
            <a:endParaRPr lang="en-US"/>
          </a:p>
        </c:txPr>
        <c:crossAx val="-1699112944"/>
        <c:crosses val="autoZero"/>
        <c:auto val="1"/>
        <c:lblAlgn val="ctr"/>
        <c:lblOffset val="100"/>
        <c:noMultiLvlLbl val="1"/>
      </c:catAx>
      <c:valAx>
        <c:axId val="-169911294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Arial Nova"/>
              </a:defRPr>
            </a:pPr>
            <a:endParaRPr lang="en-US"/>
          </a:p>
        </c:txPr>
        <c:crossAx val="-1699105872"/>
        <c:crosses val="max"/>
        <c:crossBetween val="between"/>
      </c:valAx>
    </c:plotArea>
    <c:legend>
      <c:legendPos val="b"/>
      <c:overlay val="0"/>
      <c:txPr>
        <a:bodyPr/>
        <a:lstStyle/>
        <a:p>
          <a:pPr lvl="0">
            <a:defRPr sz="9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2</xdr:col>
      <xdr:colOff>57150</xdr:colOff>
      <xdr:row>10</xdr:row>
      <xdr:rowOff>66675</xdr:rowOff>
    </xdr:from>
    <xdr:ext cx="10829925" cy="4391025"/>
    <xdr:graphicFrame macro="">
      <xdr:nvGraphicFramePr>
        <xdr:cNvPr id="1168660250" name="Chart 1">
          <a:extLst>
            <a:ext uri="{FF2B5EF4-FFF2-40B4-BE49-F238E27FC236}">
              <a16:creationId xmlns:a16="http://schemas.microsoft.com/office/drawing/2014/main" id="{00000000-0008-0000-0500-00001A57A8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20</xdr:col>
      <xdr:colOff>19050</xdr:colOff>
      <xdr:row>19</xdr:row>
      <xdr:rowOff>0</xdr:rowOff>
    </xdr:from>
    <xdr:ext cx="3705225" cy="2743200"/>
    <xdr:graphicFrame macro="">
      <xdr:nvGraphicFramePr>
        <xdr:cNvPr id="1260985062" name="Chart 2">
          <a:extLst>
            <a:ext uri="{FF2B5EF4-FFF2-40B4-BE49-F238E27FC236}">
              <a16:creationId xmlns:a16="http://schemas.microsoft.com/office/drawing/2014/main" id="{00000000-0008-0000-0500-0000E61A29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43</xdr:col>
      <xdr:colOff>428625</xdr:colOff>
      <xdr:row>10</xdr:row>
      <xdr:rowOff>123825</xdr:rowOff>
    </xdr:from>
    <xdr:ext cx="6057900" cy="4333875"/>
    <xdr:graphicFrame macro="">
      <xdr:nvGraphicFramePr>
        <xdr:cNvPr id="147711438" name="Chart 3">
          <a:extLst>
            <a:ext uri="{FF2B5EF4-FFF2-40B4-BE49-F238E27FC236}">
              <a16:creationId xmlns:a16="http://schemas.microsoft.com/office/drawing/2014/main" id="{00000000-0008-0000-0500-0000CEE5CD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56</xdr:col>
      <xdr:colOff>47625</xdr:colOff>
      <xdr:row>14</xdr:row>
      <xdr:rowOff>47625</xdr:rowOff>
    </xdr:from>
    <xdr:ext cx="3028950" cy="3457575"/>
    <xdr:graphicFrame macro="">
      <xdr:nvGraphicFramePr>
        <xdr:cNvPr id="1969577282" name="Chart 4">
          <a:extLst>
            <a:ext uri="{FF2B5EF4-FFF2-40B4-BE49-F238E27FC236}">
              <a16:creationId xmlns:a16="http://schemas.microsoft.com/office/drawing/2014/main" id="{00000000-0008-0000-0500-0000425D65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61</xdr:col>
      <xdr:colOff>28575</xdr:colOff>
      <xdr:row>14</xdr:row>
      <xdr:rowOff>57150</xdr:rowOff>
    </xdr:from>
    <xdr:ext cx="2990850" cy="3457575"/>
    <xdr:graphicFrame macro="">
      <xdr:nvGraphicFramePr>
        <xdr:cNvPr id="1849840134" name="Chart 5">
          <a:extLst>
            <a:ext uri="{FF2B5EF4-FFF2-40B4-BE49-F238E27FC236}">
              <a16:creationId xmlns:a16="http://schemas.microsoft.com/office/drawing/2014/main" id="{00000000-0008-0000-0500-0000065242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65</xdr:col>
      <xdr:colOff>600075</xdr:colOff>
      <xdr:row>14</xdr:row>
      <xdr:rowOff>57150</xdr:rowOff>
    </xdr:from>
    <xdr:ext cx="3133725" cy="3467100"/>
    <xdr:graphicFrame macro="">
      <xdr:nvGraphicFramePr>
        <xdr:cNvPr id="109590832" name="Chart 6">
          <a:extLst>
            <a:ext uri="{FF2B5EF4-FFF2-40B4-BE49-F238E27FC236}">
              <a16:creationId xmlns:a16="http://schemas.microsoft.com/office/drawing/2014/main" id="{00000000-0008-0000-0500-0000303988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74</xdr:col>
      <xdr:colOff>0</xdr:colOff>
      <xdr:row>11</xdr:row>
      <xdr:rowOff>9525</xdr:rowOff>
    </xdr:from>
    <xdr:ext cx="6057900" cy="3686175"/>
    <xdr:graphicFrame macro="">
      <xdr:nvGraphicFramePr>
        <xdr:cNvPr id="1281462791" name="Chart 7">
          <a:extLst>
            <a:ext uri="{FF2B5EF4-FFF2-40B4-BE49-F238E27FC236}">
              <a16:creationId xmlns:a16="http://schemas.microsoft.com/office/drawing/2014/main" id="{00000000-0008-0000-0500-0000079261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83</xdr:col>
      <xdr:colOff>285750</xdr:colOff>
      <xdr:row>11</xdr:row>
      <xdr:rowOff>9525</xdr:rowOff>
    </xdr:from>
    <xdr:ext cx="5743575" cy="3686175"/>
    <xdr:graphicFrame macro="">
      <xdr:nvGraphicFramePr>
        <xdr:cNvPr id="1128774442" name="Chart 8">
          <a:extLst>
            <a:ext uri="{FF2B5EF4-FFF2-40B4-BE49-F238E27FC236}">
              <a16:creationId xmlns:a16="http://schemas.microsoft.com/office/drawing/2014/main" id="{00000000-0008-0000-0500-00002ABB47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72</xdr:col>
      <xdr:colOff>571500</xdr:colOff>
      <xdr:row>1</xdr:row>
      <xdr:rowOff>19050</xdr:rowOff>
    </xdr:from>
    <xdr:ext cx="1152525" cy="171450"/>
    <xdr:sp macro="" textlink="">
      <xdr:nvSpPr>
        <xdr:cNvPr id="3" name="Shape 3">
          <a:extLst>
            <a:ext uri="{FF2B5EF4-FFF2-40B4-BE49-F238E27FC236}">
              <a16:creationId xmlns:a16="http://schemas.microsoft.com/office/drawing/2014/main" id="{00000000-0008-0000-0500-000003000000}"/>
            </a:ext>
          </a:extLst>
        </xdr:cNvPr>
        <xdr:cNvSpPr/>
      </xdr:nvSpPr>
      <xdr:spPr>
        <a:xfrm>
          <a:off x="4774500" y="3699038"/>
          <a:ext cx="1143000" cy="16192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73</xdr:col>
      <xdr:colOff>28575</xdr:colOff>
      <xdr:row>1</xdr:row>
      <xdr:rowOff>19050</xdr:rowOff>
    </xdr:from>
    <xdr:ext cx="962025" cy="762000"/>
    <xdr:sp macro="" textlink="">
      <xdr:nvSpPr>
        <xdr:cNvPr id="4" name="Shape 4">
          <a:extLst>
            <a:ext uri="{FF2B5EF4-FFF2-40B4-BE49-F238E27FC236}">
              <a16:creationId xmlns:a16="http://schemas.microsoft.com/office/drawing/2014/main" id="{00000000-0008-0000-0500-000004000000}"/>
            </a:ext>
          </a:extLst>
        </xdr:cNvPr>
        <xdr:cNvSpPr/>
      </xdr:nvSpPr>
      <xdr:spPr>
        <a:xfrm rot="10800000" flipH="1">
          <a:off x="4869750" y="3403763"/>
          <a:ext cx="952500" cy="75247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55</xdr:col>
      <xdr:colOff>0</xdr:colOff>
      <xdr:row>1</xdr:row>
      <xdr:rowOff>19050</xdr:rowOff>
    </xdr:from>
    <xdr:ext cx="1095375" cy="171450"/>
    <xdr:sp macro="" textlink="">
      <xdr:nvSpPr>
        <xdr:cNvPr id="5" name="Shape 5">
          <a:extLst>
            <a:ext uri="{FF2B5EF4-FFF2-40B4-BE49-F238E27FC236}">
              <a16:creationId xmlns:a16="http://schemas.microsoft.com/office/drawing/2014/main" id="{00000000-0008-0000-0500-000005000000}"/>
            </a:ext>
          </a:extLst>
        </xdr:cNvPr>
        <xdr:cNvSpPr/>
      </xdr:nvSpPr>
      <xdr:spPr>
        <a:xfrm>
          <a:off x="4803075" y="3699038"/>
          <a:ext cx="1085850" cy="16192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55</xdr:col>
      <xdr:colOff>47625</xdr:colOff>
      <xdr:row>1</xdr:row>
      <xdr:rowOff>19050</xdr:rowOff>
    </xdr:from>
    <xdr:ext cx="962025" cy="762000"/>
    <xdr:sp macro="" textlink="">
      <xdr:nvSpPr>
        <xdr:cNvPr id="2" name="Shape 4">
          <a:extLst>
            <a:ext uri="{FF2B5EF4-FFF2-40B4-BE49-F238E27FC236}">
              <a16:creationId xmlns:a16="http://schemas.microsoft.com/office/drawing/2014/main" id="{00000000-0008-0000-0500-000002000000}"/>
            </a:ext>
          </a:extLst>
        </xdr:cNvPr>
        <xdr:cNvSpPr/>
      </xdr:nvSpPr>
      <xdr:spPr>
        <a:xfrm rot="10800000" flipH="1">
          <a:off x="4869750" y="3403763"/>
          <a:ext cx="952500" cy="75247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36</xdr:col>
      <xdr:colOff>571500</xdr:colOff>
      <xdr:row>1</xdr:row>
      <xdr:rowOff>19050</xdr:rowOff>
    </xdr:from>
    <xdr:ext cx="1152525" cy="171450"/>
    <xdr:sp macro="" textlink="">
      <xdr:nvSpPr>
        <xdr:cNvPr id="6" name="Shape 3">
          <a:extLst>
            <a:ext uri="{FF2B5EF4-FFF2-40B4-BE49-F238E27FC236}">
              <a16:creationId xmlns:a16="http://schemas.microsoft.com/office/drawing/2014/main" id="{00000000-0008-0000-0500-000006000000}"/>
            </a:ext>
          </a:extLst>
        </xdr:cNvPr>
        <xdr:cNvSpPr/>
      </xdr:nvSpPr>
      <xdr:spPr>
        <a:xfrm>
          <a:off x="4774500" y="3699038"/>
          <a:ext cx="1143000" cy="16192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37</xdr:col>
      <xdr:colOff>28575</xdr:colOff>
      <xdr:row>1</xdr:row>
      <xdr:rowOff>19050</xdr:rowOff>
    </xdr:from>
    <xdr:ext cx="962025" cy="762000"/>
    <xdr:sp macro="" textlink="">
      <xdr:nvSpPr>
        <xdr:cNvPr id="7" name="Shape 4">
          <a:extLst>
            <a:ext uri="{FF2B5EF4-FFF2-40B4-BE49-F238E27FC236}">
              <a16:creationId xmlns:a16="http://schemas.microsoft.com/office/drawing/2014/main" id="{00000000-0008-0000-0500-000007000000}"/>
            </a:ext>
          </a:extLst>
        </xdr:cNvPr>
        <xdr:cNvSpPr/>
      </xdr:nvSpPr>
      <xdr:spPr>
        <a:xfrm rot="10800000" flipH="1">
          <a:off x="4869750" y="3403763"/>
          <a:ext cx="952500" cy="75247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19</xdr:col>
      <xdr:colOff>0</xdr:colOff>
      <xdr:row>1</xdr:row>
      <xdr:rowOff>19050</xdr:rowOff>
    </xdr:from>
    <xdr:ext cx="1095375" cy="171450"/>
    <xdr:sp macro="" textlink="">
      <xdr:nvSpPr>
        <xdr:cNvPr id="8" name="Shape 5">
          <a:extLst>
            <a:ext uri="{FF2B5EF4-FFF2-40B4-BE49-F238E27FC236}">
              <a16:creationId xmlns:a16="http://schemas.microsoft.com/office/drawing/2014/main" id="{00000000-0008-0000-0500-000008000000}"/>
            </a:ext>
          </a:extLst>
        </xdr:cNvPr>
        <xdr:cNvSpPr/>
      </xdr:nvSpPr>
      <xdr:spPr>
        <a:xfrm>
          <a:off x="4803075" y="3699038"/>
          <a:ext cx="1085850" cy="16192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19</xdr:col>
      <xdr:colOff>47625</xdr:colOff>
      <xdr:row>1</xdr:row>
      <xdr:rowOff>19050</xdr:rowOff>
    </xdr:from>
    <xdr:ext cx="962025" cy="762000"/>
    <xdr:sp macro="" textlink="">
      <xdr:nvSpPr>
        <xdr:cNvPr id="9" name="Shape 4">
          <a:extLst>
            <a:ext uri="{FF2B5EF4-FFF2-40B4-BE49-F238E27FC236}">
              <a16:creationId xmlns:a16="http://schemas.microsoft.com/office/drawing/2014/main" id="{00000000-0008-0000-0500-000009000000}"/>
            </a:ext>
          </a:extLst>
        </xdr:cNvPr>
        <xdr:cNvSpPr/>
      </xdr:nvSpPr>
      <xdr:spPr>
        <a:xfrm rot="10800000" flipH="1">
          <a:off x="4869750" y="3403763"/>
          <a:ext cx="952500" cy="75247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xdr:col>
      <xdr:colOff>0</xdr:colOff>
      <xdr:row>1</xdr:row>
      <xdr:rowOff>19050</xdr:rowOff>
    </xdr:from>
    <xdr:ext cx="1095375" cy="171450"/>
    <xdr:sp macro="" textlink="">
      <xdr:nvSpPr>
        <xdr:cNvPr id="10" name="Shape 5">
          <a:extLst>
            <a:ext uri="{FF2B5EF4-FFF2-40B4-BE49-F238E27FC236}">
              <a16:creationId xmlns:a16="http://schemas.microsoft.com/office/drawing/2014/main" id="{00000000-0008-0000-0500-00000A000000}"/>
            </a:ext>
          </a:extLst>
        </xdr:cNvPr>
        <xdr:cNvSpPr/>
      </xdr:nvSpPr>
      <xdr:spPr>
        <a:xfrm>
          <a:off x="4803075" y="3699038"/>
          <a:ext cx="1085850" cy="161925"/>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xdr:col>
      <xdr:colOff>28575</xdr:colOff>
      <xdr:row>1</xdr:row>
      <xdr:rowOff>19050</xdr:rowOff>
    </xdr:from>
    <xdr:ext cx="962025" cy="762000"/>
    <xdr:sp macro="" textlink="">
      <xdr:nvSpPr>
        <xdr:cNvPr id="11" name="Shape 4">
          <a:extLst>
            <a:ext uri="{FF2B5EF4-FFF2-40B4-BE49-F238E27FC236}">
              <a16:creationId xmlns:a16="http://schemas.microsoft.com/office/drawing/2014/main" id="{00000000-0008-0000-0500-00000B000000}"/>
            </a:ext>
          </a:extLst>
        </xdr:cNvPr>
        <xdr:cNvSpPr/>
      </xdr:nvSpPr>
      <xdr:spPr>
        <a:xfrm rot="10800000" flipH="1">
          <a:off x="4869750" y="3403763"/>
          <a:ext cx="952500" cy="752475"/>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2</xdr:col>
      <xdr:colOff>38100</xdr:colOff>
      <xdr:row>1</xdr:row>
      <xdr:rowOff>85725</xdr:rowOff>
    </xdr:from>
    <xdr:ext cx="552450" cy="561975"/>
    <xdr:sp macro="" textlink="">
      <xdr:nvSpPr>
        <xdr:cNvPr id="12" name="Shape 6">
          <a:extLst>
            <a:ext uri="{FF2B5EF4-FFF2-40B4-BE49-F238E27FC236}">
              <a16:creationId xmlns:a16="http://schemas.microsoft.com/office/drawing/2014/main" id="{00000000-0008-0000-0500-00000C000000}"/>
            </a:ext>
          </a:extLst>
        </xdr:cNvPr>
        <xdr:cNvSpPr/>
      </xdr:nvSpPr>
      <xdr:spPr>
        <a:xfrm>
          <a:off x="5074538" y="3503775"/>
          <a:ext cx="542925" cy="552450"/>
        </a:xfrm>
        <a:custGeom>
          <a:avLst/>
          <a:gdLst/>
          <a:ahLst/>
          <a:cxnLst/>
          <a:rect l="l" t="t" r="r" b="b"/>
          <a:pathLst>
            <a:path w="742134" h="791951" extrusionOk="0">
              <a:moveTo>
                <a:pt x="681042" y="612387"/>
              </a:moveTo>
              <a:lnTo>
                <a:pt x="595317" y="642153"/>
              </a:lnTo>
              <a:lnTo>
                <a:pt x="485255" y="642153"/>
              </a:lnTo>
              <a:cubicBezTo>
                <a:pt x="487078" y="637837"/>
                <a:pt x="488232" y="633297"/>
                <a:pt x="488641" y="628646"/>
              </a:cubicBezTo>
              <a:cubicBezTo>
                <a:pt x="489757" y="611234"/>
                <a:pt x="480269" y="594862"/>
                <a:pt x="464643" y="587160"/>
              </a:cubicBezTo>
              <a:lnTo>
                <a:pt x="363735" y="537563"/>
              </a:lnTo>
              <a:cubicBezTo>
                <a:pt x="335160" y="523387"/>
                <a:pt x="303720" y="515946"/>
                <a:pt x="271834" y="515835"/>
              </a:cubicBezTo>
              <a:lnTo>
                <a:pt x="213308" y="515835"/>
              </a:lnTo>
              <a:lnTo>
                <a:pt x="213308" y="500357"/>
              </a:lnTo>
              <a:cubicBezTo>
                <a:pt x="213308" y="483911"/>
                <a:pt x="199988" y="470591"/>
                <a:pt x="183542" y="470591"/>
              </a:cubicBezTo>
              <a:lnTo>
                <a:pt x="116681" y="470591"/>
              </a:lnTo>
              <a:lnTo>
                <a:pt x="116681" y="463634"/>
              </a:lnTo>
              <a:cubicBezTo>
                <a:pt x="116681" y="447225"/>
                <a:pt x="103324" y="433868"/>
                <a:pt x="86916" y="433868"/>
              </a:cubicBezTo>
              <a:lnTo>
                <a:pt x="9897" y="433868"/>
              </a:lnTo>
              <a:cubicBezTo>
                <a:pt x="4428" y="433868"/>
                <a:pt x="0" y="438333"/>
                <a:pt x="0" y="443803"/>
              </a:cubicBezTo>
              <a:lnTo>
                <a:pt x="0" y="782054"/>
              </a:lnTo>
              <a:cubicBezTo>
                <a:pt x="0" y="784659"/>
                <a:pt x="1042" y="787189"/>
                <a:pt x="2902" y="789049"/>
              </a:cubicBezTo>
              <a:cubicBezTo>
                <a:pt x="4763" y="790910"/>
                <a:pt x="7293" y="791951"/>
                <a:pt x="9897" y="791951"/>
              </a:cubicBezTo>
              <a:lnTo>
                <a:pt x="86915" y="791951"/>
              </a:lnTo>
              <a:cubicBezTo>
                <a:pt x="103324" y="791951"/>
                <a:pt x="116681" y="778632"/>
                <a:pt x="116681" y="762186"/>
              </a:cubicBezTo>
              <a:lnTo>
                <a:pt x="116681" y="755228"/>
              </a:lnTo>
              <a:lnTo>
                <a:pt x="183766" y="755228"/>
              </a:lnTo>
              <a:lnTo>
                <a:pt x="183728" y="755265"/>
              </a:lnTo>
              <a:cubicBezTo>
                <a:pt x="200174" y="755265"/>
                <a:pt x="213494" y="741908"/>
                <a:pt x="213494" y="725500"/>
              </a:cubicBezTo>
              <a:lnTo>
                <a:pt x="213494" y="704738"/>
              </a:lnTo>
              <a:cubicBezTo>
                <a:pt x="240023" y="707863"/>
                <a:pt x="264914" y="719211"/>
                <a:pt x="284634" y="737182"/>
              </a:cubicBezTo>
              <a:lnTo>
                <a:pt x="298326" y="749684"/>
              </a:lnTo>
              <a:cubicBezTo>
                <a:pt x="325488" y="774427"/>
                <a:pt x="360834" y="788156"/>
                <a:pt x="397558" y="788193"/>
              </a:cubicBezTo>
              <a:lnTo>
                <a:pt x="539052" y="788193"/>
              </a:lnTo>
              <a:cubicBezTo>
                <a:pt x="569003" y="788230"/>
                <a:pt x="598248" y="779115"/>
                <a:pt x="622879" y="762111"/>
              </a:cubicBezTo>
              <a:lnTo>
                <a:pt x="722111" y="693650"/>
              </a:lnTo>
              <a:cubicBezTo>
                <a:pt x="741124" y="680627"/>
                <a:pt x="747598" y="655513"/>
                <a:pt x="737179" y="634937"/>
              </a:cubicBezTo>
              <a:cubicBezTo>
                <a:pt x="726724" y="614361"/>
                <a:pt x="702688" y="604725"/>
                <a:pt x="680923" y="612389"/>
              </a:cubicBezTo>
              <a:close/>
              <a:moveTo>
                <a:pt x="96816" y="762187"/>
              </a:moveTo>
              <a:cubicBezTo>
                <a:pt x="96816" y="764828"/>
                <a:pt x="95774" y="767359"/>
                <a:pt x="93914" y="769219"/>
              </a:cubicBezTo>
              <a:cubicBezTo>
                <a:pt x="92054" y="771079"/>
                <a:pt x="89524" y="772121"/>
                <a:pt x="86919" y="772121"/>
              </a:cubicBezTo>
              <a:lnTo>
                <a:pt x="19834" y="772121"/>
              </a:lnTo>
              <a:lnTo>
                <a:pt x="19834" y="453738"/>
              </a:lnTo>
              <a:lnTo>
                <a:pt x="86919" y="453738"/>
              </a:lnTo>
              <a:cubicBezTo>
                <a:pt x="89524" y="453738"/>
                <a:pt x="92054" y="454780"/>
                <a:pt x="93914" y="456641"/>
              </a:cubicBezTo>
              <a:cubicBezTo>
                <a:pt x="95774" y="458501"/>
                <a:pt x="96816" y="461031"/>
                <a:pt x="96816" y="463636"/>
              </a:cubicBezTo>
              <a:close/>
              <a:moveTo>
                <a:pt x="193666" y="725463"/>
              </a:moveTo>
              <a:lnTo>
                <a:pt x="193666" y="725500"/>
              </a:lnTo>
              <a:cubicBezTo>
                <a:pt x="193666" y="728105"/>
                <a:pt x="192625" y="730635"/>
                <a:pt x="190764" y="732495"/>
              </a:cubicBezTo>
              <a:cubicBezTo>
                <a:pt x="188904" y="734356"/>
                <a:pt x="186374" y="735398"/>
                <a:pt x="183732" y="735398"/>
              </a:cubicBezTo>
              <a:lnTo>
                <a:pt x="116685" y="735398"/>
              </a:lnTo>
              <a:lnTo>
                <a:pt x="116685" y="490424"/>
              </a:lnTo>
              <a:lnTo>
                <a:pt x="183769" y="490424"/>
              </a:lnTo>
              <a:lnTo>
                <a:pt x="183732" y="490424"/>
              </a:lnTo>
              <a:cubicBezTo>
                <a:pt x="186374" y="490424"/>
                <a:pt x="188904" y="491466"/>
                <a:pt x="190764" y="493326"/>
              </a:cubicBezTo>
              <a:cubicBezTo>
                <a:pt x="192624" y="495187"/>
                <a:pt x="193666" y="497717"/>
                <a:pt x="193666" y="500358"/>
              </a:cubicBezTo>
              <a:close/>
              <a:moveTo>
                <a:pt x="722009" y="659495"/>
              </a:moveTo>
              <a:cubicBezTo>
                <a:pt x="721004" y="666713"/>
                <a:pt x="717023" y="673150"/>
                <a:pt x="710996" y="677280"/>
              </a:cubicBezTo>
              <a:lnTo>
                <a:pt x="611764" y="745852"/>
              </a:lnTo>
              <a:lnTo>
                <a:pt x="611764" y="745815"/>
              </a:lnTo>
              <a:cubicBezTo>
                <a:pt x="590445" y="760549"/>
                <a:pt x="565144" y="768400"/>
                <a:pt x="539248" y="768363"/>
              </a:cubicBezTo>
              <a:lnTo>
                <a:pt x="397859" y="768363"/>
              </a:lnTo>
              <a:cubicBezTo>
                <a:pt x="365935" y="768437"/>
                <a:pt x="335128" y="756531"/>
                <a:pt x="311538" y="735025"/>
              </a:cubicBezTo>
              <a:lnTo>
                <a:pt x="297735" y="722524"/>
              </a:lnTo>
              <a:cubicBezTo>
                <a:pt x="274332" y="701278"/>
                <a:pt x="244752" y="688033"/>
                <a:pt x="213312" y="684796"/>
              </a:cubicBezTo>
              <a:lnTo>
                <a:pt x="213312" y="535968"/>
              </a:lnTo>
              <a:lnTo>
                <a:pt x="271838" y="535968"/>
              </a:lnTo>
              <a:cubicBezTo>
                <a:pt x="300636" y="536191"/>
                <a:pt x="328951" y="542963"/>
                <a:pt x="354698" y="555836"/>
              </a:cubicBezTo>
              <a:lnTo>
                <a:pt x="455606" y="605433"/>
              </a:lnTo>
              <a:cubicBezTo>
                <a:pt x="462526" y="608967"/>
                <a:pt x="467252" y="615702"/>
                <a:pt x="468219" y="623404"/>
              </a:cubicBezTo>
              <a:cubicBezTo>
                <a:pt x="469149" y="631143"/>
                <a:pt x="466210" y="638807"/>
                <a:pt x="460368" y="643941"/>
              </a:cubicBezTo>
              <a:cubicBezTo>
                <a:pt x="455382" y="647997"/>
                <a:pt x="448909" y="649857"/>
                <a:pt x="442509" y="649076"/>
              </a:cubicBezTo>
              <a:lnTo>
                <a:pt x="336248" y="635607"/>
              </a:lnTo>
              <a:cubicBezTo>
                <a:pt x="330778" y="634900"/>
                <a:pt x="325755" y="638807"/>
                <a:pt x="325085" y="644276"/>
              </a:cubicBezTo>
              <a:cubicBezTo>
                <a:pt x="324416" y="649745"/>
                <a:pt x="328285" y="654769"/>
                <a:pt x="333755" y="655438"/>
              </a:cubicBezTo>
              <a:lnTo>
                <a:pt x="440540" y="668721"/>
              </a:lnTo>
              <a:cubicBezTo>
                <a:pt x="442326" y="668833"/>
                <a:pt x="444111" y="668833"/>
                <a:pt x="445897" y="668721"/>
              </a:cubicBezTo>
              <a:cubicBezTo>
                <a:pt x="454269" y="668684"/>
                <a:pt x="462492" y="666191"/>
                <a:pt x="469487" y="661577"/>
              </a:cubicBezTo>
              <a:lnTo>
                <a:pt x="597484" y="661577"/>
              </a:lnTo>
              <a:cubicBezTo>
                <a:pt x="598600" y="661577"/>
                <a:pt x="599716" y="661391"/>
                <a:pt x="600758" y="660982"/>
              </a:cubicBezTo>
              <a:lnTo>
                <a:pt x="688083" y="630621"/>
              </a:lnTo>
              <a:cubicBezTo>
                <a:pt x="696715" y="627607"/>
                <a:pt x="706278" y="629319"/>
                <a:pt x="713347" y="635160"/>
              </a:cubicBezTo>
              <a:cubicBezTo>
                <a:pt x="720379" y="640965"/>
                <a:pt x="723876" y="650080"/>
                <a:pt x="722499" y="659121"/>
              </a:cubicBezTo>
              <a:close/>
              <a:moveTo>
                <a:pt x="450432" y="410950"/>
              </a:moveTo>
              <a:cubicBezTo>
                <a:pt x="450246" y="465495"/>
                <a:pt x="482988" y="514791"/>
                <a:pt x="533329" y="535746"/>
              </a:cubicBezTo>
              <a:cubicBezTo>
                <a:pt x="583670" y="556731"/>
                <a:pt x="641714" y="545234"/>
                <a:pt x="680300" y="506650"/>
              </a:cubicBezTo>
              <a:cubicBezTo>
                <a:pt x="718846" y="468103"/>
                <a:pt x="730343" y="410057"/>
                <a:pt x="709396" y="359717"/>
              </a:cubicBezTo>
              <a:cubicBezTo>
                <a:pt x="688411" y="309339"/>
                <a:pt x="639149" y="276634"/>
                <a:pt x="584599" y="276820"/>
              </a:cubicBezTo>
              <a:cubicBezTo>
                <a:pt x="510632" y="277155"/>
                <a:pt x="450763" y="337021"/>
                <a:pt x="450430" y="410951"/>
              </a:cubicBezTo>
              <a:close/>
              <a:moveTo>
                <a:pt x="584601" y="296650"/>
              </a:moveTo>
              <a:cubicBezTo>
                <a:pt x="631110" y="296463"/>
                <a:pt x="673154" y="324369"/>
                <a:pt x="691052" y="367306"/>
              </a:cubicBezTo>
              <a:cubicBezTo>
                <a:pt x="708951" y="410243"/>
                <a:pt x="699163" y="459728"/>
                <a:pt x="666272" y="492617"/>
              </a:cubicBezTo>
              <a:cubicBezTo>
                <a:pt x="633381" y="525508"/>
                <a:pt x="583859" y="535331"/>
                <a:pt x="540923" y="517434"/>
              </a:cubicBezTo>
              <a:cubicBezTo>
                <a:pt x="497986" y="499538"/>
                <a:pt x="470081" y="457493"/>
                <a:pt x="470304" y="410945"/>
              </a:cubicBezTo>
              <a:cubicBezTo>
                <a:pt x="470602" y="347953"/>
                <a:pt x="521612" y="296978"/>
                <a:pt x="584604" y="296645"/>
              </a:cubicBezTo>
              <a:close/>
              <a:moveTo>
                <a:pt x="584601" y="476843"/>
              </a:moveTo>
              <a:cubicBezTo>
                <a:pt x="611092" y="476843"/>
                <a:pt x="634943" y="460881"/>
                <a:pt x="645100" y="436437"/>
              </a:cubicBezTo>
              <a:cubicBezTo>
                <a:pt x="655220" y="411954"/>
                <a:pt x="649639" y="383789"/>
                <a:pt x="630887" y="365036"/>
              </a:cubicBezTo>
              <a:cubicBezTo>
                <a:pt x="612172" y="346321"/>
                <a:pt x="584006" y="340740"/>
                <a:pt x="559524" y="350860"/>
              </a:cubicBezTo>
              <a:cubicBezTo>
                <a:pt x="535041" y="360980"/>
                <a:pt x="519117" y="384867"/>
                <a:pt x="519117" y="411359"/>
              </a:cubicBezTo>
              <a:cubicBezTo>
                <a:pt x="519377" y="447338"/>
                <a:pt x="548585" y="476397"/>
                <a:pt x="584601" y="476434"/>
              </a:cubicBezTo>
              <a:close/>
              <a:moveTo>
                <a:pt x="584601" y="365706"/>
              </a:moveTo>
              <a:cubicBezTo>
                <a:pt x="603056" y="365706"/>
                <a:pt x="619687" y="376831"/>
                <a:pt x="626757" y="393908"/>
              </a:cubicBezTo>
              <a:cubicBezTo>
                <a:pt x="633826" y="410950"/>
                <a:pt x="629919" y="430595"/>
                <a:pt x="616859" y="443617"/>
              </a:cubicBezTo>
              <a:cubicBezTo>
                <a:pt x="603800" y="456677"/>
                <a:pt x="584191" y="460583"/>
                <a:pt x="567113" y="453515"/>
              </a:cubicBezTo>
              <a:cubicBezTo>
                <a:pt x="550072" y="446446"/>
                <a:pt x="538948" y="429814"/>
                <a:pt x="538948" y="411359"/>
              </a:cubicBezTo>
              <a:cubicBezTo>
                <a:pt x="538873" y="399193"/>
                <a:pt x="543636" y="387509"/>
                <a:pt x="552193" y="378840"/>
              </a:cubicBezTo>
              <a:cubicBezTo>
                <a:pt x="560751" y="370208"/>
                <a:pt x="572434" y="365333"/>
                <a:pt x="584600" y="365333"/>
              </a:cubicBezTo>
              <a:close/>
              <a:moveTo>
                <a:pt x="303613" y="96139"/>
              </a:moveTo>
              <a:cubicBezTo>
                <a:pt x="249142" y="96139"/>
                <a:pt x="200067" y="128955"/>
                <a:pt x="179198" y="179260"/>
              </a:cubicBezTo>
              <a:cubicBezTo>
                <a:pt x="158362" y="229563"/>
                <a:pt x="169896" y="287492"/>
                <a:pt x="208405" y="325964"/>
              </a:cubicBezTo>
              <a:cubicBezTo>
                <a:pt x="246915" y="364473"/>
                <a:pt x="304808" y="376007"/>
                <a:pt x="355109" y="355171"/>
              </a:cubicBezTo>
              <a:cubicBezTo>
                <a:pt x="405451" y="334335"/>
                <a:pt x="438230" y="285221"/>
                <a:pt x="438230" y="230784"/>
              </a:cubicBezTo>
              <a:cubicBezTo>
                <a:pt x="438193" y="156444"/>
                <a:pt x="377955" y="96167"/>
                <a:pt x="303613" y="96129"/>
              </a:cubicBezTo>
              <a:close/>
              <a:moveTo>
                <a:pt x="303613" y="345465"/>
              </a:moveTo>
              <a:cubicBezTo>
                <a:pt x="257179" y="345465"/>
                <a:pt x="215284" y="317485"/>
                <a:pt x="197534" y="274586"/>
              </a:cubicBezTo>
              <a:cubicBezTo>
                <a:pt x="179783" y="231686"/>
                <a:pt x="189608" y="182312"/>
                <a:pt x="222462" y="149456"/>
              </a:cubicBezTo>
              <a:cubicBezTo>
                <a:pt x="255316" y="116639"/>
                <a:pt x="304690" y="106853"/>
                <a:pt x="347592" y="124639"/>
              </a:cubicBezTo>
              <a:cubicBezTo>
                <a:pt x="390492" y="142461"/>
                <a:pt x="418434" y="184355"/>
                <a:pt x="418397" y="230795"/>
              </a:cubicBezTo>
              <a:cubicBezTo>
                <a:pt x="418286" y="294121"/>
                <a:pt x="366940" y="345428"/>
                <a:pt x="303612" y="345466"/>
              </a:cubicBezTo>
              <a:close/>
              <a:moveTo>
                <a:pt x="303613" y="165271"/>
              </a:moveTo>
              <a:lnTo>
                <a:pt x="303613" y="165308"/>
              </a:lnTo>
              <a:cubicBezTo>
                <a:pt x="277123" y="165308"/>
                <a:pt x="253235" y="181233"/>
                <a:pt x="243114" y="205715"/>
              </a:cubicBezTo>
              <a:cubicBezTo>
                <a:pt x="232957" y="230197"/>
                <a:pt x="238575" y="258363"/>
                <a:pt x="257291" y="277079"/>
              </a:cubicBezTo>
              <a:cubicBezTo>
                <a:pt x="276043" y="295831"/>
                <a:pt x="304209" y="301412"/>
                <a:pt x="328654" y="291292"/>
              </a:cubicBezTo>
              <a:cubicBezTo>
                <a:pt x="353136" y="281134"/>
                <a:pt x="369098" y="257285"/>
                <a:pt x="369098" y="230793"/>
              </a:cubicBezTo>
              <a:cubicBezTo>
                <a:pt x="369023" y="194627"/>
                <a:pt x="339742" y="165346"/>
                <a:pt x="303613" y="165308"/>
              </a:cubicBezTo>
              <a:close/>
              <a:moveTo>
                <a:pt x="303613" y="276409"/>
              </a:moveTo>
              <a:cubicBezTo>
                <a:pt x="285159" y="276409"/>
                <a:pt x="268490" y="265284"/>
                <a:pt x="261421" y="248243"/>
              </a:cubicBezTo>
              <a:cubicBezTo>
                <a:pt x="254388" y="231202"/>
                <a:pt x="258258" y="211557"/>
                <a:pt x="271318" y="198497"/>
              </a:cubicBezTo>
              <a:cubicBezTo>
                <a:pt x="284378" y="185438"/>
                <a:pt x="304023" y="181568"/>
                <a:pt x="321064" y="188600"/>
              </a:cubicBezTo>
              <a:cubicBezTo>
                <a:pt x="338105" y="195669"/>
                <a:pt x="349230" y="212338"/>
                <a:pt x="349230" y="230793"/>
              </a:cubicBezTo>
              <a:cubicBezTo>
                <a:pt x="349304" y="242959"/>
                <a:pt x="344542" y="254642"/>
                <a:pt x="335984" y="263275"/>
              </a:cubicBezTo>
              <a:cubicBezTo>
                <a:pt x="327427" y="271907"/>
                <a:pt x="315781" y="276781"/>
                <a:pt x="303614" y="276818"/>
              </a:cubicBezTo>
              <a:close/>
              <a:moveTo>
                <a:pt x="470301" y="90786"/>
              </a:moveTo>
              <a:cubicBezTo>
                <a:pt x="474133" y="94655"/>
                <a:pt x="474133" y="100906"/>
                <a:pt x="470301" y="104776"/>
              </a:cubicBezTo>
              <a:cubicBezTo>
                <a:pt x="466431" y="108608"/>
                <a:pt x="460181" y="108608"/>
                <a:pt x="456311" y="104776"/>
              </a:cubicBezTo>
              <a:lnTo>
                <a:pt x="414043" y="62620"/>
              </a:lnTo>
              <a:cubicBezTo>
                <a:pt x="410174" y="58639"/>
                <a:pt x="410248" y="52277"/>
                <a:pt x="414230" y="48407"/>
              </a:cubicBezTo>
              <a:cubicBezTo>
                <a:pt x="418211" y="44575"/>
                <a:pt x="424573" y="44649"/>
                <a:pt x="428406" y="48630"/>
              </a:cubicBezTo>
              <a:close/>
              <a:moveTo>
                <a:pt x="649971" y="48630"/>
              </a:moveTo>
              <a:cubicBezTo>
                <a:pt x="651831" y="50490"/>
                <a:pt x="652910" y="53020"/>
                <a:pt x="652910" y="55662"/>
              </a:cubicBezTo>
              <a:cubicBezTo>
                <a:pt x="652910" y="58304"/>
                <a:pt x="651831" y="60834"/>
                <a:pt x="649971" y="62694"/>
              </a:cubicBezTo>
              <a:lnTo>
                <a:pt x="607704" y="104850"/>
              </a:lnTo>
              <a:lnTo>
                <a:pt x="607704" y="104887"/>
              </a:lnTo>
              <a:cubicBezTo>
                <a:pt x="603834" y="108719"/>
                <a:pt x="597584" y="108719"/>
                <a:pt x="593714" y="104887"/>
              </a:cubicBezTo>
              <a:cubicBezTo>
                <a:pt x="589881" y="101018"/>
                <a:pt x="589881" y="94767"/>
                <a:pt x="593714" y="90897"/>
              </a:cubicBezTo>
              <a:lnTo>
                <a:pt x="635869" y="48630"/>
              </a:lnTo>
              <a:cubicBezTo>
                <a:pt x="637730" y="46732"/>
                <a:pt x="640297" y="45690"/>
                <a:pt x="642939" y="45690"/>
              </a:cubicBezTo>
              <a:cubicBezTo>
                <a:pt x="645580" y="45690"/>
                <a:pt x="648110" y="46732"/>
                <a:pt x="649971" y="48630"/>
              </a:cubicBezTo>
              <a:close/>
              <a:moveTo>
                <a:pt x="532213" y="79400"/>
              </a:moveTo>
              <a:lnTo>
                <a:pt x="532213" y="79363"/>
              </a:lnTo>
              <a:cubicBezTo>
                <a:pt x="526707" y="79363"/>
                <a:pt x="522279" y="74936"/>
                <a:pt x="522279" y="69466"/>
              </a:cubicBezTo>
              <a:lnTo>
                <a:pt x="522279" y="9935"/>
              </a:lnTo>
              <a:cubicBezTo>
                <a:pt x="522279" y="4428"/>
                <a:pt x="526707" y="0"/>
                <a:pt x="532213" y="0"/>
              </a:cubicBezTo>
              <a:cubicBezTo>
                <a:pt x="537683" y="0"/>
                <a:pt x="542111" y="4428"/>
                <a:pt x="542111" y="9935"/>
              </a:cubicBezTo>
              <a:lnTo>
                <a:pt x="542111" y="69466"/>
              </a:lnTo>
              <a:cubicBezTo>
                <a:pt x="542074" y="74898"/>
                <a:pt x="537646" y="79288"/>
                <a:pt x="532213" y="79288"/>
              </a:cubicBezTo>
              <a:close/>
              <a:moveTo>
                <a:pt x="629026" y="156456"/>
              </a:moveTo>
              <a:lnTo>
                <a:pt x="688557" y="156456"/>
              </a:lnTo>
              <a:cubicBezTo>
                <a:pt x="694063" y="156456"/>
                <a:pt x="698491" y="160921"/>
                <a:pt x="698491" y="166390"/>
              </a:cubicBezTo>
              <a:cubicBezTo>
                <a:pt x="698491" y="171860"/>
                <a:pt x="694064" y="176325"/>
                <a:pt x="688557" y="176325"/>
              </a:cubicBezTo>
              <a:lnTo>
                <a:pt x="629026" y="176325"/>
              </a:lnTo>
              <a:cubicBezTo>
                <a:pt x="623556" y="176325"/>
                <a:pt x="619128" y="171860"/>
                <a:pt x="619128" y="166390"/>
              </a:cubicBezTo>
              <a:cubicBezTo>
                <a:pt x="619128" y="160921"/>
                <a:pt x="623556" y="156456"/>
                <a:pt x="629026" y="156456"/>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47625</xdr:colOff>
      <xdr:row>1</xdr:row>
      <xdr:rowOff>76200</xdr:rowOff>
    </xdr:from>
    <xdr:ext cx="628650" cy="571500"/>
    <xdr:grpSp>
      <xdr:nvGrpSpPr>
        <xdr:cNvPr id="13" name="Shape 2">
          <a:extLst>
            <a:ext uri="{FF2B5EF4-FFF2-40B4-BE49-F238E27FC236}">
              <a16:creationId xmlns:a16="http://schemas.microsoft.com/office/drawing/2014/main" id="{00000000-0008-0000-0500-00000D000000}"/>
            </a:ext>
          </a:extLst>
        </xdr:cNvPr>
        <xdr:cNvGrpSpPr/>
      </xdr:nvGrpSpPr>
      <xdr:grpSpPr>
        <a:xfrm>
          <a:off x="11287125" y="161925"/>
          <a:ext cx="628650" cy="571500"/>
          <a:chOff x="5031675" y="3494250"/>
          <a:chExt cx="628650" cy="571500"/>
        </a:xfrm>
      </xdr:grpSpPr>
      <xdr:grpSp>
        <xdr:nvGrpSpPr>
          <xdr:cNvPr id="14" name="Shape 7">
            <a:extLst>
              <a:ext uri="{FF2B5EF4-FFF2-40B4-BE49-F238E27FC236}">
                <a16:creationId xmlns:a16="http://schemas.microsoft.com/office/drawing/2014/main" id="{00000000-0008-0000-0500-00000E000000}"/>
              </a:ext>
            </a:extLst>
          </xdr:cNvPr>
          <xdr:cNvGrpSpPr/>
        </xdr:nvGrpSpPr>
        <xdr:grpSpPr>
          <a:xfrm>
            <a:off x="5031675" y="3494250"/>
            <a:ext cx="628650" cy="571500"/>
            <a:chOff x="5031675" y="3494250"/>
            <a:chExt cx="628650" cy="571500"/>
          </a:xfrm>
        </xdr:grpSpPr>
        <xdr:sp macro="" textlink="">
          <xdr:nvSpPr>
            <xdr:cNvPr id="15" name="Shape 8">
              <a:extLst>
                <a:ext uri="{FF2B5EF4-FFF2-40B4-BE49-F238E27FC236}">
                  <a16:creationId xmlns:a16="http://schemas.microsoft.com/office/drawing/2014/main" id="{00000000-0008-0000-0500-00000F000000}"/>
                </a:ext>
              </a:extLst>
            </xdr:cNvPr>
            <xdr:cNvSpPr/>
          </xdr:nvSpPr>
          <xdr:spPr>
            <a:xfrm>
              <a:off x="5031675" y="3494250"/>
              <a:ext cx="628650" cy="57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6" name="Shape 9">
              <a:extLst>
                <a:ext uri="{FF2B5EF4-FFF2-40B4-BE49-F238E27FC236}">
                  <a16:creationId xmlns:a16="http://schemas.microsoft.com/office/drawing/2014/main" id="{00000000-0008-0000-0500-000010000000}"/>
                </a:ext>
              </a:extLst>
            </xdr:cNvPr>
            <xdr:cNvGrpSpPr/>
          </xdr:nvGrpSpPr>
          <xdr:grpSpPr>
            <a:xfrm>
              <a:off x="5031675" y="3494250"/>
              <a:ext cx="628650" cy="571500"/>
              <a:chOff x="5031675" y="3494250"/>
              <a:chExt cx="628650" cy="571500"/>
            </a:xfrm>
          </xdr:grpSpPr>
          <xdr:sp macro="" textlink="">
            <xdr:nvSpPr>
              <xdr:cNvPr id="17" name="Shape 10">
                <a:extLst>
                  <a:ext uri="{FF2B5EF4-FFF2-40B4-BE49-F238E27FC236}">
                    <a16:creationId xmlns:a16="http://schemas.microsoft.com/office/drawing/2014/main" id="{00000000-0008-0000-0500-000011000000}"/>
                  </a:ext>
                </a:extLst>
              </xdr:cNvPr>
              <xdr:cNvSpPr/>
            </xdr:nvSpPr>
            <xdr:spPr>
              <a:xfrm>
                <a:off x="5031675" y="3494250"/>
                <a:ext cx="628650" cy="57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8" name="Shape 11">
                <a:extLst>
                  <a:ext uri="{FF2B5EF4-FFF2-40B4-BE49-F238E27FC236}">
                    <a16:creationId xmlns:a16="http://schemas.microsoft.com/office/drawing/2014/main" id="{00000000-0008-0000-0500-000012000000}"/>
                  </a:ext>
                </a:extLst>
              </xdr:cNvPr>
              <xdr:cNvGrpSpPr/>
            </xdr:nvGrpSpPr>
            <xdr:grpSpPr>
              <a:xfrm>
                <a:off x="5031675" y="3494250"/>
                <a:ext cx="628650" cy="571500"/>
                <a:chOff x="5031675" y="3494250"/>
                <a:chExt cx="628650" cy="571500"/>
              </a:xfrm>
            </xdr:grpSpPr>
            <xdr:sp macro="" textlink="">
              <xdr:nvSpPr>
                <xdr:cNvPr id="19" name="Shape 12">
                  <a:extLst>
                    <a:ext uri="{FF2B5EF4-FFF2-40B4-BE49-F238E27FC236}">
                      <a16:creationId xmlns:a16="http://schemas.microsoft.com/office/drawing/2014/main" id="{00000000-0008-0000-0500-000013000000}"/>
                    </a:ext>
                  </a:extLst>
                </xdr:cNvPr>
                <xdr:cNvSpPr/>
              </xdr:nvSpPr>
              <xdr:spPr>
                <a:xfrm>
                  <a:off x="5031675" y="3494250"/>
                  <a:ext cx="628650" cy="57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0" name="Shape 13">
                  <a:extLst>
                    <a:ext uri="{FF2B5EF4-FFF2-40B4-BE49-F238E27FC236}">
                      <a16:creationId xmlns:a16="http://schemas.microsoft.com/office/drawing/2014/main" id="{00000000-0008-0000-0500-000014000000}"/>
                    </a:ext>
                  </a:extLst>
                </xdr:cNvPr>
                <xdr:cNvGrpSpPr/>
              </xdr:nvGrpSpPr>
              <xdr:grpSpPr>
                <a:xfrm>
                  <a:off x="5031675" y="3494250"/>
                  <a:ext cx="628650" cy="571500"/>
                  <a:chOff x="12971636" y="414390"/>
                  <a:chExt cx="908730" cy="952395"/>
                </a:xfrm>
              </xdr:grpSpPr>
              <xdr:sp macro="" textlink="">
                <xdr:nvSpPr>
                  <xdr:cNvPr id="21" name="Shape 14">
                    <a:extLst>
                      <a:ext uri="{FF2B5EF4-FFF2-40B4-BE49-F238E27FC236}">
                        <a16:creationId xmlns:a16="http://schemas.microsoft.com/office/drawing/2014/main" id="{00000000-0008-0000-0500-000015000000}"/>
                      </a:ext>
                    </a:extLst>
                  </xdr:cNvPr>
                  <xdr:cNvSpPr/>
                </xdr:nvSpPr>
                <xdr:spPr>
                  <a:xfrm>
                    <a:off x="12971636" y="414390"/>
                    <a:ext cx="908725" cy="952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22" name="Shape 15">
                    <a:extLst>
                      <a:ext uri="{FF2B5EF4-FFF2-40B4-BE49-F238E27FC236}">
                        <a16:creationId xmlns:a16="http://schemas.microsoft.com/office/drawing/2014/main" id="{00000000-0008-0000-0500-000016000000}"/>
                      </a:ext>
                    </a:extLst>
                  </xdr:cNvPr>
                  <xdr:cNvSpPr/>
                </xdr:nvSpPr>
                <xdr:spPr>
                  <a:xfrm>
                    <a:off x="13235826" y="414390"/>
                    <a:ext cx="297066" cy="261089"/>
                  </a:xfrm>
                  <a:custGeom>
                    <a:avLst/>
                    <a:gdLst/>
                    <a:ahLst/>
                    <a:cxnLst/>
                    <a:rect l="l" t="t" r="r" b="b"/>
                    <a:pathLst>
                      <a:path w="297066" h="261089" extrusionOk="0">
                        <a:moveTo>
                          <a:pt x="83959" y="261090"/>
                        </a:moveTo>
                        <a:cubicBezTo>
                          <a:pt x="79048" y="261090"/>
                          <a:pt x="74285" y="258560"/>
                          <a:pt x="71606" y="254095"/>
                        </a:cubicBezTo>
                        <a:lnTo>
                          <a:pt x="10289" y="151254"/>
                        </a:lnTo>
                        <a:cubicBezTo>
                          <a:pt x="-2064" y="131757"/>
                          <a:pt x="-3403" y="107349"/>
                          <a:pt x="6866" y="86216"/>
                        </a:cubicBezTo>
                        <a:cubicBezTo>
                          <a:pt x="17135" y="65083"/>
                          <a:pt x="37227" y="51092"/>
                          <a:pt x="60592" y="48711"/>
                        </a:cubicBezTo>
                        <a:lnTo>
                          <a:pt x="134560" y="41270"/>
                        </a:lnTo>
                        <a:lnTo>
                          <a:pt x="207039" y="6295"/>
                        </a:lnTo>
                        <a:cubicBezTo>
                          <a:pt x="230256" y="-4867"/>
                          <a:pt x="257492" y="-998"/>
                          <a:pt x="276542" y="16415"/>
                        </a:cubicBezTo>
                        <a:cubicBezTo>
                          <a:pt x="298420" y="36359"/>
                          <a:pt x="303331" y="68059"/>
                          <a:pt x="288746" y="93806"/>
                        </a:cubicBezTo>
                        <a:lnTo>
                          <a:pt x="250497" y="160928"/>
                        </a:lnTo>
                        <a:cubicBezTo>
                          <a:pt x="246479" y="167774"/>
                          <a:pt x="237697" y="170304"/>
                          <a:pt x="230852" y="166285"/>
                        </a:cubicBezTo>
                        <a:cubicBezTo>
                          <a:pt x="224006" y="162267"/>
                          <a:pt x="221476" y="153486"/>
                          <a:pt x="225494" y="146640"/>
                        </a:cubicBezTo>
                        <a:lnTo>
                          <a:pt x="263743" y="79518"/>
                        </a:lnTo>
                        <a:cubicBezTo>
                          <a:pt x="271630" y="65678"/>
                          <a:pt x="268952" y="48562"/>
                          <a:pt x="257194" y="37847"/>
                        </a:cubicBezTo>
                        <a:cubicBezTo>
                          <a:pt x="246925" y="28470"/>
                          <a:pt x="232191" y="26387"/>
                          <a:pt x="219689" y="32340"/>
                        </a:cubicBezTo>
                        <a:lnTo>
                          <a:pt x="144680" y="68356"/>
                        </a:lnTo>
                        <a:cubicBezTo>
                          <a:pt x="143192" y="69100"/>
                          <a:pt x="141555" y="69546"/>
                          <a:pt x="139918" y="69695"/>
                        </a:cubicBezTo>
                        <a:lnTo>
                          <a:pt x="63420" y="77434"/>
                        </a:lnTo>
                        <a:cubicBezTo>
                          <a:pt x="50026" y="78774"/>
                          <a:pt x="38566" y="86811"/>
                          <a:pt x="32761" y="98866"/>
                        </a:cubicBezTo>
                        <a:cubicBezTo>
                          <a:pt x="26957" y="110921"/>
                          <a:pt x="27701" y="124911"/>
                          <a:pt x="34845" y="136222"/>
                        </a:cubicBezTo>
                        <a:lnTo>
                          <a:pt x="96460" y="239358"/>
                        </a:lnTo>
                        <a:cubicBezTo>
                          <a:pt x="100479" y="246204"/>
                          <a:pt x="98246" y="254985"/>
                          <a:pt x="91400" y="259152"/>
                        </a:cubicBezTo>
                        <a:cubicBezTo>
                          <a:pt x="89019" y="260492"/>
                          <a:pt x="86489" y="261087"/>
                          <a:pt x="83959" y="261087"/>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3" name="Shape 16">
                    <a:extLst>
                      <a:ext uri="{FF2B5EF4-FFF2-40B4-BE49-F238E27FC236}">
                        <a16:creationId xmlns:a16="http://schemas.microsoft.com/office/drawing/2014/main" id="{00000000-0008-0000-0500-000017000000}"/>
                      </a:ext>
                    </a:extLst>
                  </xdr:cNvPr>
                  <xdr:cNvSpPr/>
                </xdr:nvSpPr>
                <xdr:spPr>
                  <a:xfrm>
                    <a:off x="13483194" y="475600"/>
                    <a:ext cx="133167" cy="199879"/>
                  </a:xfrm>
                  <a:custGeom>
                    <a:avLst/>
                    <a:gdLst/>
                    <a:ahLst/>
                    <a:cxnLst/>
                    <a:rect l="l" t="t" r="r" b="b"/>
                    <a:pathLst>
                      <a:path w="133167" h="199879" extrusionOk="0">
                        <a:moveTo>
                          <a:pt x="48969" y="199880"/>
                        </a:moveTo>
                        <a:cubicBezTo>
                          <a:pt x="46439" y="199880"/>
                          <a:pt x="44058" y="199284"/>
                          <a:pt x="41677" y="197945"/>
                        </a:cubicBezTo>
                        <a:cubicBezTo>
                          <a:pt x="34831" y="193927"/>
                          <a:pt x="32449" y="185145"/>
                          <a:pt x="36468" y="178151"/>
                        </a:cubicBezTo>
                        <a:lnTo>
                          <a:pt x="99274" y="70547"/>
                        </a:lnTo>
                        <a:cubicBezTo>
                          <a:pt x="107459" y="58194"/>
                          <a:pt x="104631" y="42419"/>
                          <a:pt x="93469" y="34085"/>
                        </a:cubicBezTo>
                        <a:cubicBezTo>
                          <a:pt x="84242" y="27090"/>
                          <a:pt x="71591" y="27090"/>
                          <a:pt x="62216" y="33787"/>
                        </a:cubicBezTo>
                        <a:lnTo>
                          <a:pt x="22777" y="62213"/>
                        </a:lnTo>
                        <a:cubicBezTo>
                          <a:pt x="16228" y="66827"/>
                          <a:pt x="7298" y="65339"/>
                          <a:pt x="2685" y="58939"/>
                        </a:cubicBezTo>
                        <a:cubicBezTo>
                          <a:pt x="-1929" y="52539"/>
                          <a:pt x="-441" y="43461"/>
                          <a:pt x="5959" y="38847"/>
                        </a:cubicBezTo>
                        <a:lnTo>
                          <a:pt x="45547" y="10421"/>
                        </a:lnTo>
                        <a:cubicBezTo>
                          <a:pt x="65192" y="-3718"/>
                          <a:pt x="91386" y="-3420"/>
                          <a:pt x="110882" y="11016"/>
                        </a:cubicBezTo>
                        <a:cubicBezTo>
                          <a:pt x="134398" y="28578"/>
                          <a:pt x="140201" y="61469"/>
                          <a:pt x="123979" y="85877"/>
                        </a:cubicBezTo>
                        <a:lnTo>
                          <a:pt x="61471" y="192881"/>
                        </a:lnTo>
                        <a:cubicBezTo>
                          <a:pt x="58793" y="197345"/>
                          <a:pt x="54030" y="199876"/>
                          <a:pt x="48970" y="199876"/>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4" name="Shape 17">
                    <a:extLst>
                      <a:ext uri="{FF2B5EF4-FFF2-40B4-BE49-F238E27FC236}">
                        <a16:creationId xmlns:a16="http://schemas.microsoft.com/office/drawing/2014/main" id="{00000000-0008-0000-0500-000018000000}"/>
                      </a:ext>
                    </a:extLst>
                  </xdr:cNvPr>
                  <xdr:cNvSpPr/>
                </xdr:nvSpPr>
                <xdr:spPr>
                  <a:xfrm>
                    <a:off x="12971636" y="646599"/>
                    <a:ext cx="908730" cy="720186"/>
                  </a:xfrm>
                  <a:custGeom>
                    <a:avLst/>
                    <a:gdLst/>
                    <a:ahLst/>
                    <a:cxnLst/>
                    <a:rect l="l" t="t" r="r" b="b"/>
                    <a:pathLst>
                      <a:path w="908730" h="720186" extrusionOk="0">
                        <a:moveTo>
                          <a:pt x="454409" y="720187"/>
                        </a:moveTo>
                        <a:cubicBezTo>
                          <a:pt x="384163" y="720187"/>
                          <a:pt x="313916" y="718698"/>
                          <a:pt x="243964" y="715573"/>
                        </a:cubicBezTo>
                        <a:cubicBezTo>
                          <a:pt x="142913" y="711108"/>
                          <a:pt x="56741" y="650237"/>
                          <a:pt x="18936" y="556620"/>
                        </a:cubicBezTo>
                        <a:cubicBezTo>
                          <a:pt x="-18867" y="462857"/>
                          <a:pt x="779" y="359271"/>
                          <a:pt x="70281" y="285900"/>
                        </a:cubicBezTo>
                        <a:lnTo>
                          <a:pt x="337724" y="4465"/>
                        </a:lnTo>
                        <a:cubicBezTo>
                          <a:pt x="340403" y="1637"/>
                          <a:pt x="344273" y="0"/>
                          <a:pt x="348143" y="0"/>
                        </a:cubicBezTo>
                        <a:lnTo>
                          <a:pt x="560522" y="0"/>
                        </a:lnTo>
                        <a:cubicBezTo>
                          <a:pt x="564540" y="0"/>
                          <a:pt x="568261" y="1637"/>
                          <a:pt x="570940" y="4465"/>
                        </a:cubicBezTo>
                        <a:lnTo>
                          <a:pt x="838383" y="286043"/>
                        </a:lnTo>
                        <a:cubicBezTo>
                          <a:pt x="907886" y="359266"/>
                          <a:pt x="927680" y="462998"/>
                          <a:pt x="889729" y="556762"/>
                        </a:cubicBezTo>
                        <a:cubicBezTo>
                          <a:pt x="851926" y="650375"/>
                          <a:pt x="765751" y="711248"/>
                          <a:pt x="664853" y="715716"/>
                        </a:cubicBezTo>
                        <a:cubicBezTo>
                          <a:pt x="595201" y="718692"/>
                          <a:pt x="524807" y="720180"/>
                          <a:pt x="454408" y="720180"/>
                        </a:cubicBezTo>
                        <a:close/>
                        <a:moveTo>
                          <a:pt x="354397" y="28881"/>
                        </a:moveTo>
                        <a:lnTo>
                          <a:pt x="91269" y="305849"/>
                        </a:lnTo>
                        <a:cubicBezTo>
                          <a:pt x="29654" y="370887"/>
                          <a:pt x="12241" y="462716"/>
                          <a:pt x="45728" y="545765"/>
                        </a:cubicBezTo>
                        <a:cubicBezTo>
                          <a:pt x="79215" y="628813"/>
                          <a:pt x="155561" y="682839"/>
                          <a:pt x="245010" y="686706"/>
                        </a:cubicBezTo>
                        <a:cubicBezTo>
                          <a:pt x="384161" y="692808"/>
                          <a:pt x="524959" y="692808"/>
                          <a:pt x="663662" y="686706"/>
                        </a:cubicBezTo>
                        <a:cubicBezTo>
                          <a:pt x="753108" y="682837"/>
                          <a:pt x="829454" y="628812"/>
                          <a:pt x="862944" y="545765"/>
                        </a:cubicBezTo>
                        <a:cubicBezTo>
                          <a:pt x="896434" y="462717"/>
                          <a:pt x="879018" y="370743"/>
                          <a:pt x="817403" y="305849"/>
                        </a:cubicBezTo>
                        <a:lnTo>
                          <a:pt x="554428" y="28881"/>
                        </a:ln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5" name="Shape 18">
                    <a:extLst>
                      <a:ext uri="{FF2B5EF4-FFF2-40B4-BE49-F238E27FC236}">
                        <a16:creationId xmlns:a16="http://schemas.microsoft.com/office/drawing/2014/main" id="{00000000-0008-0000-0500-000019000000}"/>
                      </a:ext>
                    </a:extLst>
                  </xdr:cNvPr>
                  <xdr:cNvSpPr/>
                </xdr:nvSpPr>
                <xdr:spPr>
                  <a:xfrm>
                    <a:off x="13479027" y="864488"/>
                    <a:ext cx="129479" cy="129479"/>
                  </a:xfrm>
                  <a:custGeom>
                    <a:avLst/>
                    <a:gdLst/>
                    <a:ahLst/>
                    <a:cxnLst/>
                    <a:rect l="l" t="t" r="r" b="b"/>
                    <a:pathLst>
                      <a:path w="129479" h="129479" extrusionOk="0">
                        <a:moveTo>
                          <a:pt x="14436" y="129480"/>
                        </a:moveTo>
                        <a:cubicBezTo>
                          <a:pt x="6548" y="129480"/>
                          <a:pt x="0" y="123080"/>
                          <a:pt x="0" y="115192"/>
                        </a:cubicBezTo>
                        <a:cubicBezTo>
                          <a:pt x="0" y="107156"/>
                          <a:pt x="6400" y="100756"/>
                          <a:pt x="14288" y="100756"/>
                        </a:cubicBezTo>
                        <a:lnTo>
                          <a:pt x="100161" y="100310"/>
                        </a:lnTo>
                        <a:lnTo>
                          <a:pt x="100608" y="14436"/>
                        </a:lnTo>
                        <a:cubicBezTo>
                          <a:pt x="100608" y="6548"/>
                          <a:pt x="107156" y="0"/>
                          <a:pt x="115044" y="0"/>
                        </a:cubicBezTo>
                        <a:cubicBezTo>
                          <a:pt x="123080" y="0"/>
                          <a:pt x="129480" y="6548"/>
                          <a:pt x="129480" y="14436"/>
                        </a:cubicBezTo>
                        <a:lnTo>
                          <a:pt x="129033" y="114601"/>
                        </a:lnTo>
                        <a:cubicBezTo>
                          <a:pt x="129033" y="122489"/>
                          <a:pt x="122634" y="128889"/>
                          <a:pt x="114597" y="129037"/>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6" name="Shape 19">
                    <a:extLst>
                      <a:ext uri="{FF2B5EF4-FFF2-40B4-BE49-F238E27FC236}">
                        <a16:creationId xmlns:a16="http://schemas.microsoft.com/office/drawing/2014/main" id="{00000000-0008-0000-0500-00001A000000}"/>
                      </a:ext>
                    </a:extLst>
                  </xdr:cNvPr>
                  <xdr:cNvSpPr/>
                </xdr:nvSpPr>
                <xdr:spPr>
                  <a:xfrm>
                    <a:off x="13323720" y="850050"/>
                    <a:ext cx="284199" cy="143471"/>
                  </a:xfrm>
                  <a:custGeom>
                    <a:avLst/>
                    <a:gdLst/>
                    <a:ahLst/>
                    <a:cxnLst/>
                    <a:rect l="l" t="t" r="r" b="b"/>
                    <a:pathLst>
                      <a:path w="284199" h="143471" extrusionOk="0">
                        <a:moveTo>
                          <a:pt x="269909" y="143470"/>
                        </a:moveTo>
                        <a:cubicBezTo>
                          <a:pt x="265444" y="143470"/>
                          <a:pt x="260979" y="141386"/>
                          <a:pt x="258151" y="137368"/>
                        </a:cubicBezTo>
                        <a:lnTo>
                          <a:pt x="214693" y="76795"/>
                        </a:lnTo>
                        <a:cubicBezTo>
                          <a:pt x="192815" y="46285"/>
                          <a:pt x="158882" y="28873"/>
                          <a:pt x="121527" y="28873"/>
                        </a:cubicBezTo>
                        <a:lnTo>
                          <a:pt x="119890" y="28873"/>
                        </a:lnTo>
                        <a:cubicBezTo>
                          <a:pt x="81790" y="29319"/>
                          <a:pt x="47709" y="47774"/>
                          <a:pt x="26426" y="79326"/>
                        </a:cubicBezTo>
                        <a:cubicBezTo>
                          <a:pt x="21961" y="85874"/>
                          <a:pt x="13032" y="87660"/>
                          <a:pt x="6334" y="83195"/>
                        </a:cubicBezTo>
                        <a:cubicBezTo>
                          <a:pt x="-214" y="78730"/>
                          <a:pt x="-2000" y="69801"/>
                          <a:pt x="2464" y="63103"/>
                        </a:cubicBezTo>
                        <a:cubicBezTo>
                          <a:pt x="29105" y="23664"/>
                          <a:pt x="71818" y="595"/>
                          <a:pt x="119441" y="0"/>
                        </a:cubicBezTo>
                        <a:lnTo>
                          <a:pt x="121376" y="0"/>
                        </a:lnTo>
                        <a:cubicBezTo>
                          <a:pt x="168257" y="0"/>
                          <a:pt x="210673" y="21728"/>
                          <a:pt x="238057" y="59978"/>
                        </a:cubicBezTo>
                        <a:lnTo>
                          <a:pt x="281515" y="120551"/>
                        </a:lnTo>
                        <a:cubicBezTo>
                          <a:pt x="286128" y="127100"/>
                          <a:pt x="284640" y="136029"/>
                          <a:pt x="278241" y="140643"/>
                        </a:cubicBezTo>
                        <a:cubicBezTo>
                          <a:pt x="275859" y="142578"/>
                          <a:pt x="272883" y="143471"/>
                          <a:pt x="269906" y="143471"/>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7" name="Shape 20">
                    <a:extLst>
                      <a:ext uri="{FF2B5EF4-FFF2-40B4-BE49-F238E27FC236}">
                        <a16:creationId xmlns:a16="http://schemas.microsoft.com/office/drawing/2014/main" id="{00000000-0008-0000-0500-00001B000000}"/>
                      </a:ext>
                    </a:extLst>
                  </xdr:cNvPr>
                  <xdr:cNvSpPr/>
                </xdr:nvSpPr>
                <xdr:spPr>
                  <a:xfrm>
                    <a:off x="13419392" y="1100073"/>
                    <a:ext cx="101832" cy="171015"/>
                  </a:xfrm>
                  <a:custGeom>
                    <a:avLst/>
                    <a:gdLst/>
                    <a:ahLst/>
                    <a:cxnLst/>
                    <a:rect l="l" t="t" r="r" b="b"/>
                    <a:pathLst>
                      <a:path w="101832" h="171015" extrusionOk="0">
                        <a:moveTo>
                          <a:pt x="87464" y="171015"/>
                        </a:moveTo>
                        <a:cubicBezTo>
                          <a:pt x="83892" y="171015"/>
                          <a:pt x="80320" y="169676"/>
                          <a:pt x="77642" y="167146"/>
                        </a:cubicBezTo>
                        <a:lnTo>
                          <a:pt x="4567" y="98536"/>
                        </a:lnTo>
                        <a:cubicBezTo>
                          <a:pt x="-1237" y="93178"/>
                          <a:pt x="-1535" y="84100"/>
                          <a:pt x="3823" y="78296"/>
                        </a:cubicBezTo>
                        <a:lnTo>
                          <a:pt x="71837" y="4625"/>
                        </a:lnTo>
                        <a:cubicBezTo>
                          <a:pt x="77195" y="-1179"/>
                          <a:pt x="86422" y="-1625"/>
                          <a:pt x="92226" y="3881"/>
                        </a:cubicBezTo>
                        <a:cubicBezTo>
                          <a:pt x="98031" y="9239"/>
                          <a:pt x="98477" y="18466"/>
                          <a:pt x="92970" y="24270"/>
                        </a:cubicBezTo>
                        <a:lnTo>
                          <a:pt x="34630" y="87374"/>
                        </a:lnTo>
                        <a:lnTo>
                          <a:pt x="97286" y="146310"/>
                        </a:lnTo>
                        <a:cubicBezTo>
                          <a:pt x="103091" y="151816"/>
                          <a:pt x="103388" y="160894"/>
                          <a:pt x="97882" y="166699"/>
                        </a:cubicBezTo>
                        <a:cubicBezTo>
                          <a:pt x="95203" y="169527"/>
                          <a:pt x="91333" y="171015"/>
                          <a:pt x="87463" y="171015"/>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8" name="Shape 21">
                    <a:extLst>
                      <a:ext uri="{FF2B5EF4-FFF2-40B4-BE49-F238E27FC236}">
                        <a16:creationId xmlns:a16="http://schemas.microsoft.com/office/drawing/2014/main" id="{00000000-0008-0000-0500-00001C000000}"/>
                      </a:ext>
                    </a:extLst>
                  </xdr:cNvPr>
                  <xdr:cNvSpPr/>
                </xdr:nvSpPr>
                <xdr:spPr>
                  <a:xfrm>
                    <a:off x="13419377" y="1026348"/>
                    <a:ext cx="248873" cy="186848"/>
                  </a:xfrm>
                  <a:custGeom>
                    <a:avLst/>
                    <a:gdLst/>
                    <a:ahLst/>
                    <a:cxnLst/>
                    <a:rect l="l" t="t" r="r" b="b"/>
                    <a:pathLst>
                      <a:path w="248873" h="186848" extrusionOk="0">
                        <a:moveTo>
                          <a:pt x="105643" y="186846"/>
                        </a:moveTo>
                        <a:cubicBezTo>
                          <a:pt x="99243" y="186846"/>
                          <a:pt x="92993" y="186400"/>
                          <a:pt x="86593" y="185656"/>
                        </a:cubicBezTo>
                        <a:lnTo>
                          <a:pt x="12625" y="176131"/>
                        </a:lnTo>
                        <a:cubicBezTo>
                          <a:pt x="4737" y="175089"/>
                          <a:pt x="-918" y="167796"/>
                          <a:pt x="124" y="159909"/>
                        </a:cubicBezTo>
                        <a:cubicBezTo>
                          <a:pt x="1166" y="152021"/>
                          <a:pt x="8309" y="146515"/>
                          <a:pt x="16346" y="147407"/>
                        </a:cubicBezTo>
                        <a:lnTo>
                          <a:pt x="90313" y="156932"/>
                        </a:lnTo>
                        <a:cubicBezTo>
                          <a:pt x="127966" y="161992"/>
                          <a:pt x="164429" y="148449"/>
                          <a:pt x="190030" y="120320"/>
                        </a:cubicBezTo>
                        <a:cubicBezTo>
                          <a:pt x="215632" y="92191"/>
                          <a:pt x="225452" y="54687"/>
                          <a:pt x="216968" y="17631"/>
                        </a:cubicBezTo>
                        <a:cubicBezTo>
                          <a:pt x="215182" y="9892"/>
                          <a:pt x="220093" y="2153"/>
                          <a:pt x="227832" y="367"/>
                        </a:cubicBezTo>
                        <a:cubicBezTo>
                          <a:pt x="235571" y="-1419"/>
                          <a:pt x="243310" y="3492"/>
                          <a:pt x="245096" y="11231"/>
                        </a:cubicBezTo>
                        <a:cubicBezTo>
                          <a:pt x="255812" y="57666"/>
                          <a:pt x="243459" y="104547"/>
                          <a:pt x="211462" y="139819"/>
                        </a:cubicBezTo>
                        <a:cubicBezTo>
                          <a:pt x="183631" y="170180"/>
                          <a:pt x="145977" y="186848"/>
                          <a:pt x="105648" y="186848"/>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9" name="Shape 22">
                    <a:extLst>
                      <a:ext uri="{FF2B5EF4-FFF2-40B4-BE49-F238E27FC236}">
                        <a16:creationId xmlns:a16="http://schemas.microsoft.com/office/drawing/2014/main" id="{00000000-0008-0000-0500-00001D000000}"/>
                      </a:ext>
                    </a:extLst>
                  </xdr:cNvPr>
                  <xdr:cNvSpPr/>
                </xdr:nvSpPr>
                <xdr:spPr>
                  <a:xfrm>
                    <a:off x="13184194" y="946889"/>
                    <a:ext cx="169494" cy="109743"/>
                  </a:xfrm>
                  <a:custGeom>
                    <a:avLst/>
                    <a:gdLst/>
                    <a:ahLst/>
                    <a:cxnLst/>
                    <a:rect l="l" t="t" r="r" b="b"/>
                    <a:pathLst>
                      <a:path w="169494" h="109743" extrusionOk="0">
                        <a:moveTo>
                          <a:pt x="154936" y="109743"/>
                        </a:moveTo>
                        <a:cubicBezTo>
                          <a:pt x="150471" y="109743"/>
                          <a:pt x="146155" y="107660"/>
                          <a:pt x="143327" y="103790"/>
                        </a:cubicBezTo>
                        <a:lnTo>
                          <a:pt x="92577" y="34437"/>
                        </a:lnTo>
                        <a:lnTo>
                          <a:pt x="22777" y="84592"/>
                        </a:lnTo>
                        <a:cubicBezTo>
                          <a:pt x="16377" y="89205"/>
                          <a:pt x="7298" y="87717"/>
                          <a:pt x="2685" y="81317"/>
                        </a:cubicBezTo>
                        <a:cubicBezTo>
                          <a:pt x="-1929" y="74918"/>
                          <a:pt x="-441" y="65839"/>
                          <a:pt x="5959" y="61225"/>
                        </a:cubicBezTo>
                        <a:lnTo>
                          <a:pt x="87368" y="2736"/>
                        </a:lnTo>
                        <a:cubicBezTo>
                          <a:pt x="93768" y="-1878"/>
                          <a:pt x="102698" y="-538"/>
                          <a:pt x="107460" y="5861"/>
                        </a:cubicBezTo>
                        <a:lnTo>
                          <a:pt x="166694" y="86675"/>
                        </a:lnTo>
                        <a:cubicBezTo>
                          <a:pt x="171457" y="93075"/>
                          <a:pt x="169968" y="102153"/>
                          <a:pt x="163569" y="106767"/>
                        </a:cubicBezTo>
                        <a:cubicBezTo>
                          <a:pt x="160890" y="108702"/>
                          <a:pt x="157913" y="109744"/>
                          <a:pt x="154937" y="109744"/>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30" name="Shape 23">
                    <a:extLst>
                      <a:ext uri="{FF2B5EF4-FFF2-40B4-BE49-F238E27FC236}">
                        <a16:creationId xmlns:a16="http://schemas.microsoft.com/office/drawing/2014/main" id="{00000000-0008-0000-0500-00001E000000}"/>
                      </a:ext>
                    </a:extLst>
                  </xdr:cNvPr>
                  <xdr:cNvSpPr/>
                </xdr:nvSpPr>
                <xdr:spPr>
                  <a:xfrm>
                    <a:off x="13235030" y="946934"/>
                    <a:ext cx="162459" cy="269540"/>
                  </a:xfrm>
                  <a:custGeom>
                    <a:avLst/>
                    <a:gdLst/>
                    <a:ahLst/>
                    <a:cxnLst/>
                    <a:rect l="l" t="t" r="r" b="b"/>
                    <a:pathLst>
                      <a:path w="162459" h="269540" extrusionOk="0">
                        <a:moveTo>
                          <a:pt x="143543" y="269538"/>
                        </a:moveTo>
                        <a:cubicBezTo>
                          <a:pt x="97853" y="269538"/>
                          <a:pt x="56181" y="248702"/>
                          <a:pt x="28653" y="211792"/>
                        </a:cubicBezTo>
                        <a:cubicBezTo>
                          <a:pt x="226" y="173544"/>
                          <a:pt x="-7513" y="125770"/>
                          <a:pt x="7519" y="80528"/>
                        </a:cubicBezTo>
                        <a:lnTo>
                          <a:pt x="31034" y="9835"/>
                        </a:lnTo>
                        <a:cubicBezTo>
                          <a:pt x="33564" y="2245"/>
                          <a:pt x="41750" y="-1774"/>
                          <a:pt x="49340" y="756"/>
                        </a:cubicBezTo>
                        <a:cubicBezTo>
                          <a:pt x="56930" y="3287"/>
                          <a:pt x="60949" y="11472"/>
                          <a:pt x="58419" y="19062"/>
                        </a:cubicBezTo>
                        <a:lnTo>
                          <a:pt x="34903" y="89756"/>
                        </a:lnTo>
                        <a:cubicBezTo>
                          <a:pt x="22848" y="125922"/>
                          <a:pt x="29099" y="164022"/>
                          <a:pt x="51869" y="194531"/>
                        </a:cubicBezTo>
                        <a:cubicBezTo>
                          <a:pt x="74639" y="225041"/>
                          <a:pt x="109316" y="241859"/>
                          <a:pt x="147567" y="240519"/>
                        </a:cubicBezTo>
                        <a:cubicBezTo>
                          <a:pt x="155306" y="239923"/>
                          <a:pt x="162151" y="246472"/>
                          <a:pt x="162450" y="254509"/>
                        </a:cubicBezTo>
                        <a:cubicBezTo>
                          <a:pt x="162747" y="262397"/>
                          <a:pt x="156496" y="269094"/>
                          <a:pt x="148459" y="269392"/>
                        </a:cubicBezTo>
                        <a:cubicBezTo>
                          <a:pt x="146822" y="269392"/>
                          <a:pt x="145185" y="269541"/>
                          <a:pt x="143548" y="269541"/>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grpSp>
          </xdr:grpSp>
        </xdr:grpSp>
      </xdr:grpSp>
    </xdr:grpSp>
    <xdr:clientData fLocksWithSheet="0"/>
  </xdr:oneCellAnchor>
  <xdr:oneCellAnchor>
    <xdr:from>
      <xdr:col>74</xdr:col>
      <xdr:colOff>0</xdr:colOff>
      <xdr:row>1</xdr:row>
      <xdr:rowOff>76200</xdr:rowOff>
    </xdr:from>
    <xdr:ext cx="704850" cy="581025"/>
    <xdr:sp macro="" textlink="">
      <xdr:nvSpPr>
        <xdr:cNvPr id="31" name="Shape 24">
          <a:extLst>
            <a:ext uri="{FF2B5EF4-FFF2-40B4-BE49-F238E27FC236}">
              <a16:creationId xmlns:a16="http://schemas.microsoft.com/office/drawing/2014/main" id="{00000000-0008-0000-0500-00001F000000}"/>
            </a:ext>
          </a:extLst>
        </xdr:cNvPr>
        <xdr:cNvSpPr/>
      </xdr:nvSpPr>
      <xdr:spPr>
        <a:xfrm>
          <a:off x="4998338" y="3494250"/>
          <a:ext cx="695325" cy="571500"/>
        </a:xfrm>
        <a:custGeom>
          <a:avLst/>
          <a:gdLst/>
          <a:ahLst/>
          <a:cxnLst/>
          <a:rect l="l" t="t" r="r" b="b"/>
          <a:pathLst>
            <a:path w="811015" h="738387" extrusionOk="0">
              <a:moveTo>
                <a:pt x="265883" y="618006"/>
              </a:moveTo>
              <a:lnTo>
                <a:pt x="328834" y="618006"/>
              </a:lnTo>
              <a:cubicBezTo>
                <a:pt x="335068" y="618006"/>
                <a:pt x="340121" y="612952"/>
                <a:pt x="340121" y="606719"/>
              </a:cubicBezTo>
              <a:lnTo>
                <a:pt x="340121" y="474321"/>
              </a:lnTo>
              <a:cubicBezTo>
                <a:pt x="340121" y="468087"/>
                <a:pt x="335068" y="463034"/>
                <a:pt x="328834" y="463034"/>
              </a:cubicBezTo>
              <a:lnTo>
                <a:pt x="265883" y="463034"/>
              </a:lnTo>
              <a:cubicBezTo>
                <a:pt x="259650" y="463034"/>
                <a:pt x="254596" y="468087"/>
                <a:pt x="254596" y="474321"/>
              </a:cubicBezTo>
              <a:lnTo>
                <a:pt x="254596" y="606719"/>
              </a:lnTo>
              <a:cubicBezTo>
                <a:pt x="254596" y="612952"/>
                <a:pt x="259650" y="618006"/>
                <a:pt x="265883" y="618006"/>
              </a:cubicBezTo>
              <a:close/>
              <a:moveTo>
                <a:pt x="277161" y="485608"/>
              </a:moveTo>
              <a:lnTo>
                <a:pt x="317556" y="485608"/>
              </a:lnTo>
              <a:lnTo>
                <a:pt x="317556" y="595441"/>
              </a:lnTo>
              <a:lnTo>
                <a:pt x="277161" y="595441"/>
              </a:lnTo>
              <a:close/>
              <a:moveTo>
                <a:pt x="523096" y="463043"/>
              </a:moveTo>
              <a:lnTo>
                <a:pt x="460136" y="463043"/>
              </a:lnTo>
              <a:cubicBezTo>
                <a:pt x="453906" y="463049"/>
                <a:pt x="448859" y="468101"/>
                <a:pt x="448859" y="474331"/>
              </a:cubicBezTo>
              <a:lnTo>
                <a:pt x="448859" y="606728"/>
              </a:lnTo>
              <a:cubicBezTo>
                <a:pt x="448859" y="612958"/>
                <a:pt x="453906" y="618010"/>
                <a:pt x="460136" y="618015"/>
              </a:cubicBezTo>
              <a:lnTo>
                <a:pt x="523096" y="618015"/>
              </a:lnTo>
              <a:cubicBezTo>
                <a:pt x="529328" y="618010"/>
                <a:pt x="534378" y="612960"/>
                <a:pt x="534384" y="606728"/>
              </a:cubicBezTo>
              <a:lnTo>
                <a:pt x="534384" y="474331"/>
              </a:lnTo>
              <a:cubicBezTo>
                <a:pt x="534384" y="468095"/>
                <a:pt x="529332" y="463039"/>
                <a:pt x="523096" y="463034"/>
              </a:cubicBezTo>
              <a:close/>
              <a:moveTo>
                <a:pt x="511819" y="595441"/>
              </a:moveTo>
              <a:lnTo>
                <a:pt x="471423" y="595441"/>
              </a:lnTo>
              <a:lnTo>
                <a:pt x="471423" y="485599"/>
              </a:lnTo>
              <a:lnTo>
                <a:pt x="511819" y="485599"/>
              </a:lnTo>
              <a:close/>
              <a:moveTo>
                <a:pt x="707691" y="463043"/>
              </a:moveTo>
              <a:lnTo>
                <a:pt x="644731" y="463043"/>
              </a:lnTo>
              <a:cubicBezTo>
                <a:pt x="638499" y="463049"/>
                <a:pt x="633449" y="468099"/>
                <a:pt x="633444" y="474331"/>
              </a:cubicBezTo>
              <a:lnTo>
                <a:pt x="633444" y="606728"/>
              </a:lnTo>
              <a:cubicBezTo>
                <a:pt x="633449" y="612960"/>
                <a:pt x="638499" y="618010"/>
                <a:pt x="644731" y="618015"/>
              </a:cubicBezTo>
              <a:lnTo>
                <a:pt x="707691" y="618015"/>
              </a:lnTo>
              <a:cubicBezTo>
                <a:pt x="713921" y="618010"/>
                <a:pt x="718968" y="612958"/>
                <a:pt x="718968" y="606728"/>
              </a:cubicBezTo>
              <a:lnTo>
                <a:pt x="718968" y="474331"/>
              </a:lnTo>
              <a:cubicBezTo>
                <a:pt x="718974" y="468097"/>
                <a:pt x="713925" y="463039"/>
                <a:pt x="707691" y="463034"/>
              </a:cubicBezTo>
              <a:close/>
              <a:moveTo>
                <a:pt x="696404" y="595441"/>
              </a:moveTo>
              <a:lnTo>
                <a:pt x="656037" y="595441"/>
              </a:lnTo>
              <a:lnTo>
                <a:pt x="656037" y="485599"/>
              </a:lnTo>
              <a:lnTo>
                <a:pt x="696432" y="485599"/>
              </a:lnTo>
              <a:close/>
              <a:moveTo>
                <a:pt x="773032" y="668555"/>
              </a:moveTo>
              <a:lnTo>
                <a:pt x="768603" y="668555"/>
              </a:lnTo>
              <a:lnTo>
                <a:pt x="768603" y="417095"/>
              </a:lnTo>
              <a:cubicBezTo>
                <a:pt x="770980" y="417599"/>
                <a:pt x="773403" y="417854"/>
                <a:pt x="775833" y="417857"/>
              </a:cubicBezTo>
              <a:cubicBezTo>
                <a:pt x="776538" y="417857"/>
                <a:pt x="777214" y="417857"/>
                <a:pt x="777852" y="417800"/>
              </a:cubicBezTo>
              <a:cubicBezTo>
                <a:pt x="786991" y="417226"/>
                <a:pt x="795540" y="413092"/>
                <a:pt x="801665" y="406284"/>
              </a:cubicBezTo>
              <a:cubicBezTo>
                <a:pt x="814935" y="391816"/>
                <a:pt x="813965" y="369330"/>
                <a:pt x="799497" y="356059"/>
              </a:cubicBezTo>
              <a:cubicBezTo>
                <a:pt x="798892" y="355504"/>
                <a:pt x="798268" y="354970"/>
                <a:pt x="797626" y="354458"/>
              </a:cubicBezTo>
              <a:lnTo>
                <a:pt x="797445" y="354297"/>
              </a:lnTo>
              <a:lnTo>
                <a:pt x="625042" y="203602"/>
              </a:lnTo>
              <a:cubicBezTo>
                <a:pt x="604376" y="185398"/>
                <a:pt x="573369" y="185500"/>
                <a:pt x="552824" y="203840"/>
              </a:cubicBezTo>
              <a:lnTo>
                <a:pt x="497379" y="253370"/>
              </a:lnTo>
              <a:lnTo>
                <a:pt x="440457" y="203602"/>
              </a:lnTo>
              <a:cubicBezTo>
                <a:pt x="419788" y="185396"/>
                <a:pt x="388778" y="185499"/>
                <a:pt x="368229" y="203840"/>
              </a:cubicBezTo>
              <a:lnTo>
                <a:pt x="312794" y="253370"/>
              </a:lnTo>
              <a:lnTo>
                <a:pt x="255863" y="203602"/>
              </a:lnTo>
              <a:cubicBezTo>
                <a:pt x="235197" y="185398"/>
                <a:pt x="204190" y="185500"/>
                <a:pt x="183644" y="203840"/>
              </a:cubicBezTo>
              <a:lnTo>
                <a:pt x="15328" y="354249"/>
              </a:lnTo>
              <a:cubicBezTo>
                <a:pt x="7167" y="360417"/>
                <a:pt x="1761" y="369549"/>
                <a:pt x="279" y="379671"/>
              </a:cubicBezTo>
              <a:cubicBezTo>
                <a:pt x="-896" y="388646"/>
                <a:pt x="1674" y="397709"/>
                <a:pt x="7384" y="404731"/>
              </a:cubicBezTo>
              <a:cubicBezTo>
                <a:pt x="15268" y="414511"/>
                <a:pt x="27972" y="419042"/>
                <a:pt x="40265" y="416457"/>
              </a:cubicBezTo>
              <a:lnTo>
                <a:pt x="40265" y="668555"/>
              </a:lnTo>
              <a:lnTo>
                <a:pt x="37969" y="668555"/>
              </a:lnTo>
              <a:cubicBezTo>
                <a:pt x="18687" y="668873"/>
                <a:pt x="3313" y="684763"/>
                <a:pt x="3632" y="704045"/>
              </a:cubicBezTo>
              <a:cubicBezTo>
                <a:pt x="3943" y="722879"/>
                <a:pt x="19136" y="738072"/>
                <a:pt x="37969" y="738383"/>
              </a:cubicBezTo>
              <a:lnTo>
                <a:pt x="773032" y="738383"/>
              </a:lnTo>
              <a:cubicBezTo>
                <a:pt x="792315" y="738701"/>
                <a:pt x="808204" y="723328"/>
                <a:pt x="808523" y="704045"/>
              </a:cubicBezTo>
              <a:cubicBezTo>
                <a:pt x="808841" y="684763"/>
                <a:pt x="793468" y="668873"/>
                <a:pt x="774186" y="668555"/>
              </a:cubicBezTo>
              <a:cubicBezTo>
                <a:pt x="773801" y="668549"/>
                <a:pt x="773417" y="668549"/>
                <a:pt x="773032" y="668555"/>
              </a:cubicBezTo>
              <a:close/>
              <a:moveTo>
                <a:pt x="584018" y="668555"/>
              </a:moveTo>
              <a:lnTo>
                <a:pt x="584018" y="417095"/>
              </a:lnTo>
              <a:cubicBezTo>
                <a:pt x="586369" y="417602"/>
                <a:pt x="588767" y="417861"/>
                <a:pt x="591172" y="417866"/>
              </a:cubicBezTo>
              <a:cubicBezTo>
                <a:pt x="610860" y="417648"/>
                <a:pt x="626645" y="401511"/>
                <a:pt x="626427" y="381822"/>
              </a:cubicBezTo>
              <a:cubicBezTo>
                <a:pt x="626309" y="371144"/>
                <a:pt x="621410" y="361081"/>
                <a:pt x="613079" y="354401"/>
              </a:cubicBezTo>
              <a:lnTo>
                <a:pt x="612908" y="354239"/>
              </a:lnTo>
              <a:lnTo>
                <a:pt x="548404" y="297928"/>
              </a:lnTo>
              <a:lnTo>
                <a:pt x="589095" y="260971"/>
              </a:lnTo>
              <a:lnTo>
                <a:pt x="746010" y="403655"/>
              </a:lnTo>
              <a:lnTo>
                <a:pt x="746010" y="668555"/>
              </a:lnTo>
              <a:close/>
              <a:moveTo>
                <a:pt x="399424" y="417095"/>
              </a:moveTo>
              <a:cubicBezTo>
                <a:pt x="401806" y="417608"/>
                <a:pt x="404235" y="417873"/>
                <a:pt x="406672" y="417885"/>
              </a:cubicBezTo>
              <a:cubicBezTo>
                <a:pt x="410193" y="417880"/>
                <a:pt x="413692" y="417331"/>
                <a:pt x="417045" y="416257"/>
              </a:cubicBezTo>
              <a:cubicBezTo>
                <a:pt x="429143" y="412390"/>
                <a:pt x="438271" y="402380"/>
                <a:pt x="441010" y="389977"/>
              </a:cubicBezTo>
              <a:cubicBezTo>
                <a:pt x="443645" y="376742"/>
                <a:pt x="438837" y="363124"/>
                <a:pt x="428475" y="354477"/>
              </a:cubicBezTo>
              <a:lnTo>
                <a:pt x="428294" y="354316"/>
              </a:lnTo>
              <a:lnTo>
                <a:pt x="363838" y="297966"/>
              </a:lnTo>
              <a:lnTo>
                <a:pt x="404529" y="261009"/>
              </a:lnTo>
              <a:lnTo>
                <a:pt x="561444" y="403693"/>
              </a:lnTo>
              <a:lnTo>
                <a:pt x="561444" y="668555"/>
              </a:lnTo>
              <a:lnTo>
                <a:pt x="399424" y="668555"/>
              </a:lnTo>
              <a:close/>
              <a:moveTo>
                <a:pt x="567911" y="220604"/>
              </a:moveTo>
              <a:cubicBezTo>
                <a:pt x="579955" y="209871"/>
                <a:pt x="598120" y="209830"/>
                <a:pt x="610212" y="220508"/>
              </a:cubicBezTo>
              <a:lnTo>
                <a:pt x="782529" y="371184"/>
              </a:lnTo>
              <a:cubicBezTo>
                <a:pt x="786834" y="374430"/>
                <a:pt x="788995" y="379786"/>
                <a:pt x="788149" y="385110"/>
              </a:cubicBezTo>
              <a:cubicBezTo>
                <a:pt x="787119" y="389631"/>
                <a:pt x="783792" y="393280"/>
                <a:pt x="779386" y="394721"/>
              </a:cubicBezTo>
              <a:cubicBezTo>
                <a:pt x="774117" y="396046"/>
                <a:pt x="768547" y="394353"/>
                <a:pt x="764908" y="390320"/>
              </a:cubicBezTo>
              <a:lnTo>
                <a:pt x="596715" y="237377"/>
              </a:lnTo>
              <a:cubicBezTo>
                <a:pt x="592413" y="233466"/>
                <a:pt x="585843" y="233466"/>
                <a:pt x="581542" y="237377"/>
              </a:cubicBezTo>
              <a:lnTo>
                <a:pt x="531326" y="282983"/>
              </a:lnTo>
              <a:lnTo>
                <a:pt x="514562" y="268324"/>
              </a:lnTo>
              <a:close/>
              <a:moveTo>
                <a:pt x="383327" y="220604"/>
              </a:moveTo>
              <a:cubicBezTo>
                <a:pt x="395370" y="209871"/>
                <a:pt x="413535" y="209830"/>
                <a:pt x="425627" y="220508"/>
              </a:cubicBezTo>
              <a:lnTo>
                <a:pt x="597934" y="371184"/>
              </a:lnTo>
              <a:cubicBezTo>
                <a:pt x="604007" y="375191"/>
                <a:pt x="605681" y="383362"/>
                <a:pt x="601675" y="389435"/>
              </a:cubicBezTo>
              <a:cubicBezTo>
                <a:pt x="597668" y="395507"/>
                <a:pt x="589497" y="397182"/>
                <a:pt x="583424" y="393175"/>
              </a:cubicBezTo>
              <a:cubicBezTo>
                <a:pt x="582244" y="392396"/>
                <a:pt x="581196" y="391432"/>
                <a:pt x="580323" y="390320"/>
              </a:cubicBezTo>
              <a:lnTo>
                <a:pt x="412130" y="237377"/>
              </a:lnTo>
              <a:cubicBezTo>
                <a:pt x="407824" y="233469"/>
                <a:pt x="401254" y="233469"/>
                <a:pt x="396947" y="237377"/>
              </a:cubicBezTo>
              <a:lnTo>
                <a:pt x="346741" y="282983"/>
              </a:lnTo>
              <a:lnTo>
                <a:pt x="329967" y="268324"/>
              </a:lnTo>
              <a:close/>
              <a:moveTo>
                <a:pt x="32340" y="394492"/>
              </a:moveTo>
              <a:cubicBezTo>
                <a:pt x="26460" y="393974"/>
                <a:pt x="22114" y="388788"/>
                <a:pt x="22632" y="382909"/>
              </a:cubicBezTo>
              <a:cubicBezTo>
                <a:pt x="22643" y="382782"/>
                <a:pt x="22656" y="382655"/>
                <a:pt x="22672" y="382529"/>
              </a:cubicBezTo>
              <a:cubicBezTo>
                <a:pt x="23530" y="378119"/>
                <a:pt x="26063" y="374213"/>
                <a:pt x="29739" y="371632"/>
              </a:cubicBezTo>
              <a:lnTo>
                <a:pt x="30168" y="371270"/>
              </a:lnTo>
              <a:lnTo>
                <a:pt x="198732" y="220604"/>
              </a:lnTo>
              <a:cubicBezTo>
                <a:pt x="210776" y="209871"/>
                <a:pt x="228940" y="209830"/>
                <a:pt x="241033" y="220508"/>
              </a:cubicBezTo>
              <a:lnTo>
                <a:pt x="413349" y="371184"/>
              </a:lnTo>
              <a:cubicBezTo>
                <a:pt x="417654" y="374430"/>
                <a:pt x="419816" y="379786"/>
                <a:pt x="418969" y="385110"/>
              </a:cubicBezTo>
              <a:cubicBezTo>
                <a:pt x="417936" y="389629"/>
                <a:pt x="414611" y="393276"/>
                <a:pt x="410206" y="394721"/>
              </a:cubicBezTo>
              <a:cubicBezTo>
                <a:pt x="404938" y="396048"/>
                <a:pt x="399367" y="394355"/>
                <a:pt x="395728" y="390320"/>
              </a:cubicBezTo>
              <a:lnTo>
                <a:pt x="227536" y="237377"/>
              </a:lnTo>
              <a:cubicBezTo>
                <a:pt x="223237" y="233457"/>
                <a:pt x="216660" y="233457"/>
                <a:pt x="212362" y="237377"/>
              </a:cubicBezTo>
              <a:lnTo>
                <a:pt x="44237" y="390072"/>
              </a:lnTo>
              <a:cubicBezTo>
                <a:pt x="40982" y="393013"/>
                <a:pt x="36725" y="394595"/>
                <a:pt x="32340" y="394492"/>
              </a:cubicBezTo>
              <a:close/>
              <a:moveTo>
                <a:pt x="62820" y="403655"/>
              </a:moveTo>
              <a:lnTo>
                <a:pt x="219916" y="260971"/>
              </a:lnTo>
              <a:lnTo>
                <a:pt x="376859" y="403655"/>
              </a:lnTo>
              <a:lnTo>
                <a:pt x="376859" y="668555"/>
              </a:lnTo>
              <a:lnTo>
                <a:pt x="213524" y="668555"/>
              </a:lnTo>
              <a:lnTo>
                <a:pt x="213524" y="474321"/>
              </a:lnTo>
              <a:cubicBezTo>
                <a:pt x="213519" y="468090"/>
                <a:pt x="208469" y="463039"/>
                <a:pt x="202237" y="463034"/>
              </a:cubicBezTo>
              <a:lnTo>
                <a:pt x="98329" y="463034"/>
              </a:lnTo>
              <a:cubicBezTo>
                <a:pt x="92099" y="463039"/>
                <a:pt x="87051" y="468091"/>
                <a:pt x="87051" y="474321"/>
              </a:cubicBezTo>
              <a:lnTo>
                <a:pt x="87051" y="668555"/>
              </a:lnTo>
              <a:lnTo>
                <a:pt x="62848" y="668555"/>
              </a:lnTo>
              <a:close/>
              <a:moveTo>
                <a:pt x="190931" y="668555"/>
              </a:moveTo>
              <a:lnTo>
                <a:pt x="109588" y="668555"/>
              </a:lnTo>
              <a:lnTo>
                <a:pt x="109588" y="485599"/>
              </a:lnTo>
              <a:lnTo>
                <a:pt x="190931" y="485599"/>
              </a:lnTo>
              <a:close/>
              <a:moveTo>
                <a:pt x="773004" y="715818"/>
              </a:moveTo>
              <a:lnTo>
                <a:pt x="37969" y="715818"/>
              </a:lnTo>
              <a:cubicBezTo>
                <a:pt x="31149" y="715316"/>
                <a:pt x="26026" y="709381"/>
                <a:pt x="26528" y="702561"/>
              </a:cubicBezTo>
              <a:cubicBezTo>
                <a:pt x="26978" y="696438"/>
                <a:pt x="31846" y="691570"/>
                <a:pt x="37969" y="691120"/>
              </a:cubicBezTo>
              <a:lnTo>
                <a:pt x="773032" y="691120"/>
              </a:lnTo>
              <a:cubicBezTo>
                <a:pt x="779853" y="690618"/>
                <a:pt x="785788" y="695740"/>
                <a:pt x="786290" y="702561"/>
              </a:cubicBezTo>
              <a:cubicBezTo>
                <a:pt x="786791" y="709381"/>
                <a:pt x="781669" y="715316"/>
                <a:pt x="774848" y="715818"/>
              </a:cubicBezTo>
              <a:cubicBezTo>
                <a:pt x="774244" y="715862"/>
                <a:pt x="773637" y="715862"/>
                <a:pt x="773032" y="715818"/>
              </a:cubicBezTo>
              <a:close/>
              <a:moveTo>
                <a:pt x="741857" y="43134"/>
              </a:moveTo>
              <a:cubicBezTo>
                <a:pt x="734888" y="13149"/>
                <a:pt x="704930" y="-5510"/>
                <a:pt x="674945" y="1460"/>
              </a:cubicBezTo>
              <a:cubicBezTo>
                <a:pt x="660542" y="4807"/>
                <a:pt x="648059" y="13741"/>
                <a:pt x="640244" y="26294"/>
              </a:cubicBezTo>
              <a:cubicBezTo>
                <a:pt x="614427" y="15865"/>
                <a:pt x="585044" y="28340"/>
                <a:pt x="574616" y="54158"/>
              </a:cubicBezTo>
              <a:cubicBezTo>
                <a:pt x="573615" y="56635"/>
                <a:pt x="572813" y="59189"/>
                <a:pt x="572217" y="61793"/>
              </a:cubicBezTo>
              <a:cubicBezTo>
                <a:pt x="547184" y="63273"/>
                <a:pt x="528090" y="84766"/>
                <a:pt x="529569" y="109799"/>
              </a:cubicBezTo>
              <a:cubicBezTo>
                <a:pt x="530825" y="131042"/>
                <a:pt x="546665" y="148563"/>
                <a:pt x="567673" y="151947"/>
              </a:cubicBezTo>
              <a:cubicBezTo>
                <a:pt x="568262" y="152042"/>
                <a:pt x="568858" y="152090"/>
                <a:pt x="569455" y="152090"/>
              </a:cubicBezTo>
              <a:lnTo>
                <a:pt x="741762" y="152090"/>
              </a:lnTo>
              <a:cubicBezTo>
                <a:pt x="753403" y="152112"/>
                <a:pt x="764453" y="146965"/>
                <a:pt x="771928" y="138041"/>
              </a:cubicBezTo>
              <a:cubicBezTo>
                <a:pt x="792837" y="113010"/>
                <a:pt x="789497" y="75768"/>
                <a:pt x="764466" y="54859"/>
              </a:cubicBezTo>
              <a:cubicBezTo>
                <a:pt x="757878" y="49355"/>
                <a:pt x="750169" y="45354"/>
                <a:pt x="741876" y="43134"/>
              </a:cubicBezTo>
              <a:close/>
              <a:moveTo>
                <a:pt x="754611" y="123544"/>
              </a:moveTo>
              <a:cubicBezTo>
                <a:pt x="751422" y="127349"/>
                <a:pt x="746707" y="129540"/>
                <a:pt x="741743" y="129526"/>
              </a:cubicBezTo>
              <a:lnTo>
                <a:pt x="570407" y="129526"/>
              </a:lnTo>
              <a:cubicBezTo>
                <a:pt x="557950" y="127469"/>
                <a:pt x="549519" y="115704"/>
                <a:pt x="551575" y="103248"/>
              </a:cubicBezTo>
              <a:cubicBezTo>
                <a:pt x="553632" y="90791"/>
                <a:pt x="565397" y="82360"/>
                <a:pt x="577853" y="84416"/>
              </a:cubicBezTo>
              <a:cubicBezTo>
                <a:pt x="578507" y="84524"/>
                <a:pt x="579156" y="84660"/>
                <a:pt x="579799" y="84825"/>
              </a:cubicBezTo>
              <a:cubicBezTo>
                <a:pt x="585887" y="86162"/>
                <a:pt x="591907" y="82311"/>
                <a:pt x="593245" y="76222"/>
              </a:cubicBezTo>
              <a:cubicBezTo>
                <a:pt x="593435" y="75353"/>
                <a:pt x="593523" y="74465"/>
                <a:pt x="593505" y="73576"/>
              </a:cubicBezTo>
              <a:lnTo>
                <a:pt x="593505" y="72995"/>
              </a:lnTo>
              <a:cubicBezTo>
                <a:pt x="593521" y="57651"/>
                <a:pt x="605956" y="45216"/>
                <a:pt x="621299" y="45201"/>
              </a:cubicBezTo>
              <a:cubicBezTo>
                <a:pt x="627484" y="45180"/>
                <a:pt x="633495" y="47247"/>
                <a:pt x="638358" y="51068"/>
              </a:cubicBezTo>
              <a:cubicBezTo>
                <a:pt x="643284" y="54898"/>
                <a:pt x="650381" y="54010"/>
                <a:pt x="654211" y="49084"/>
              </a:cubicBezTo>
              <a:cubicBezTo>
                <a:pt x="655021" y="48043"/>
                <a:pt x="655642" y="46867"/>
                <a:pt x="656046" y="45610"/>
              </a:cubicBezTo>
              <a:cubicBezTo>
                <a:pt x="661619" y="28173"/>
                <a:pt x="680273" y="18554"/>
                <a:pt x="697711" y="24127"/>
              </a:cubicBezTo>
              <a:cubicBezTo>
                <a:pt x="710668" y="28268"/>
                <a:pt x="719780" y="39905"/>
                <a:pt x="720692" y="53478"/>
              </a:cubicBezTo>
              <a:cubicBezTo>
                <a:pt x="721056" y="58939"/>
                <a:pt x="725282" y="63354"/>
                <a:pt x="730722" y="63955"/>
              </a:cubicBezTo>
              <a:cubicBezTo>
                <a:pt x="750726" y="66176"/>
                <a:pt x="765143" y="84192"/>
                <a:pt x="762923" y="104196"/>
              </a:cubicBezTo>
              <a:cubicBezTo>
                <a:pt x="762132" y="111321"/>
                <a:pt x="759257" y="118054"/>
                <a:pt x="754659" y="123553"/>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38</xdr:col>
      <xdr:colOff>76200</xdr:colOff>
      <xdr:row>1</xdr:row>
      <xdr:rowOff>95250</xdr:rowOff>
    </xdr:from>
    <xdr:ext cx="609600" cy="533400"/>
    <xdr:sp macro="" textlink="">
      <xdr:nvSpPr>
        <xdr:cNvPr id="32" name="Shape 25">
          <a:extLst>
            <a:ext uri="{FF2B5EF4-FFF2-40B4-BE49-F238E27FC236}">
              <a16:creationId xmlns:a16="http://schemas.microsoft.com/office/drawing/2014/main" id="{00000000-0008-0000-0500-000020000000}"/>
            </a:ext>
          </a:extLst>
        </xdr:cNvPr>
        <xdr:cNvSpPr/>
      </xdr:nvSpPr>
      <xdr:spPr>
        <a:xfrm>
          <a:off x="5045963" y="3518063"/>
          <a:ext cx="600075" cy="523875"/>
        </a:xfrm>
        <a:custGeom>
          <a:avLst/>
          <a:gdLst/>
          <a:ahLst/>
          <a:cxnLst/>
          <a:rect l="l" t="t" r="r" b="b"/>
          <a:pathLst>
            <a:path w="885864" h="879979" extrusionOk="0">
              <a:moveTo>
                <a:pt x="617450" y="459050"/>
              </a:moveTo>
              <a:lnTo>
                <a:pt x="772231" y="459050"/>
              </a:lnTo>
              <a:lnTo>
                <a:pt x="772231" y="338950"/>
              </a:lnTo>
              <a:cubicBezTo>
                <a:pt x="772231" y="319044"/>
                <a:pt x="764045" y="300887"/>
                <a:pt x="750911" y="287753"/>
              </a:cubicBezTo>
              <a:cubicBezTo>
                <a:pt x="737777" y="274619"/>
                <a:pt x="719658" y="266433"/>
                <a:pt x="699677" y="266433"/>
              </a:cubicBezTo>
              <a:lnTo>
                <a:pt x="101126" y="266433"/>
              </a:lnTo>
              <a:cubicBezTo>
                <a:pt x="81183" y="266433"/>
                <a:pt x="63026" y="274581"/>
                <a:pt x="49892" y="287716"/>
              </a:cubicBezTo>
              <a:cubicBezTo>
                <a:pt x="36758" y="300850"/>
                <a:pt x="28609" y="319007"/>
                <a:pt x="28609" y="338950"/>
              </a:cubicBezTo>
              <a:lnTo>
                <a:pt x="28609" y="778890"/>
              </a:lnTo>
              <a:cubicBezTo>
                <a:pt x="28609" y="798796"/>
                <a:pt x="36795" y="816953"/>
                <a:pt x="49929" y="830087"/>
              </a:cubicBezTo>
              <a:cubicBezTo>
                <a:pt x="63063" y="843258"/>
                <a:pt x="81183" y="851407"/>
                <a:pt x="101126" y="851407"/>
              </a:cubicBezTo>
              <a:lnTo>
                <a:pt x="699677" y="851407"/>
              </a:lnTo>
              <a:cubicBezTo>
                <a:pt x="719582" y="851407"/>
                <a:pt x="737777" y="843221"/>
                <a:pt x="750911" y="830087"/>
              </a:cubicBezTo>
              <a:cubicBezTo>
                <a:pt x="764045" y="816953"/>
                <a:pt x="772231" y="798796"/>
                <a:pt x="772231" y="778890"/>
              </a:cubicBezTo>
              <a:lnTo>
                <a:pt x="772231" y="658789"/>
              </a:lnTo>
              <a:lnTo>
                <a:pt x="617450" y="658789"/>
              </a:lnTo>
              <a:cubicBezTo>
                <a:pt x="589991" y="658789"/>
                <a:pt x="565025" y="647553"/>
                <a:pt x="546943" y="629471"/>
              </a:cubicBezTo>
              <a:cubicBezTo>
                <a:pt x="528823" y="611388"/>
                <a:pt x="517550" y="586385"/>
                <a:pt x="517550" y="558927"/>
              </a:cubicBezTo>
              <a:cubicBezTo>
                <a:pt x="517550" y="531468"/>
                <a:pt x="528786" y="506465"/>
                <a:pt x="546868" y="488382"/>
              </a:cubicBezTo>
              <a:lnTo>
                <a:pt x="547724" y="487601"/>
              </a:lnTo>
              <a:cubicBezTo>
                <a:pt x="565732" y="469965"/>
                <a:pt x="590401" y="459063"/>
                <a:pt x="617450" y="459063"/>
              </a:cubicBezTo>
              <a:close/>
              <a:moveTo>
                <a:pt x="339815" y="540385"/>
              </a:moveTo>
              <a:lnTo>
                <a:pt x="339815" y="753212"/>
              </a:lnTo>
              <a:cubicBezTo>
                <a:pt x="339815" y="761100"/>
                <a:pt x="333415" y="767499"/>
                <a:pt x="325527" y="767499"/>
              </a:cubicBezTo>
              <a:lnTo>
                <a:pt x="233291" y="767499"/>
              </a:lnTo>
              <a:cubicBezTo>
                <a:pt x="225403" y="767499"/>
                <a:pt x="219004" y="761100"/>
                <a:pt x="219004" y="753212"/>
              </a:cubicBezTo>
              <a:lnTo>
                <a:pt x="219004" y="540385"/>
              </a:lnTo>
              <a:lnTo>
                <a:pt x="158319" y="540385"/>
              </a:lnTo>
              <a:cubicBezTo>
                <a:pt x="150431" y="540385"/>
                <a:pt x="144031" y="533986"/>
                <a:pt x="144031" y="526098"/>
              </a:cubicBezTo>
              <a:cubicBezTo>
                <a:pt x="144031" y="522451"/>
                <a:pt x="145408" y="519103"/>
                <a:pt x="147678" y="516573"/>
              </a:cubicBezTo>
              <a:lnTo>
                <a:pt x="268045" y="356134"/>
              </a:lnTo>
              <a:cubicBezTo>
                <a:pt x="272770" y="349846"/>
                <a:pt x="281700" y="348581"/>
                <a:pt x="287950" y="353306"/>
              </a:cubicBezTo>
              <a:cubicBezTo>
                <a:pt x="289067" y="354124"/>
                <a:pt x="289997" y="355092"/>
                <a:pt x="290778" y="356134"/>
              </a:cubicBezTo>
              <a:lnTo>
                <a:pt x="411889" y="517573"/>
              </a:lnTo>
              <a:cubicBezTo>
                <a:pt x="416614" y="523861"/>
                <a:pt x="415312" y="532791"/>
                <a:pt x="409061" y="537478"/>
              </a:cubicBezTo>
              <a:cubicBezTo>
                <a:pt x="406494" y="539413"/>
                <a:pt x="403517" y="540306"/>
                <a:pt x="400540" y="540306"/>
              </a:cubicBezTo>
              <a:close/>
              <a:moveTo>
                <a:pt x="311240" y="738924"/>
              </a:moveTo>
              <a:lnTo>
                <a:pt x="311240" y="526098"/>
              </a:lnTo>
              <a:cubicBezTo>
                <a:pt x="311240" y="518210"/>
                <a:pt x="317640" y="511810"/>
                <a:pt x="325527" y="511810"/>
              </a:cubicBezTo>
              <a:lnTo>
                <a:pt x="372036" y="511810"/>
              </a:lnTo>
              <a:lnTo>
                <a:pt x="279427" y="388357"/>
              </a:lnTo>
              <a:lnTo>
                <a:pt x="186819" y="511810"/>
              </a:lnTo>
              <a:lnTo>
                <a:pt x="233290" y="511810"/>
              </a:lnTo>
              <a:cubicBezTo>
                <a:pt x="241178" y="511810"/>
                <a:pt x="247578" y="518210"/>
                <a:pt x="247578" y="526098"/>
              </a:cubicBezTo>
              <a:lnTo>
                <a:pt x="247578" y="738924"/>
              </a:lnTo>
              <a:close/>
              <a:moveTo>
                <a:pt x="292934" y="163329"/>
              </a:moveTo>
              <a:cubicBezTo>
                <a:pt x="292934" y="155441"/>
                <a:pt x="299334" y="149041"/>
                <a:pt x="307221" y="149041"/>
              </a:cubicBezTo>
              <a:cubicBezTo>
                <a:pt x="315109" y="149041"/>
                <a:pt x="321509" y="155441"/>
                <a:pt x="321509" y="163329"/>
              </a:cubicBezTo>
              <a:lnTo>
                <a:pt x="321509" y="237854"/>
              </a:lnTo>
              <a:lnTo>
                <a:pt x="335722" y="237854"/>
              </a:lnTo>
              <a:lnTo>
                <a:pt x="372594" y="100227"/>
              </a:lnTo>
              <a:lnTo>
                <a:pt x="372743" y="99483"/>
              </a:lnTo>
              <a:lnTo>
                <a:pt x="372855" y="99148"/>
              </a:lnTo>
              <a:lnTo>
                <a:pt x="372855" y="99074"/>
              </a:lnTo>
              <a:lnTo>
                <a:pt x="377915" y="80247"/>
              </a:lnTo>
              <a:lnTo>
                <a:pt x="231954" y="80247"/>
              </a:lnTo>
              <a:cubicBezTo>
                <a:pt x="228531" y="103799"/>
                <a:pt x="217555" y="124858"/>
                <a:pt x="201556" y="140894"/>
              </a:cubicBezTo>
              <a:cubicBezTo>
                <a:pt x="185519" y="156931"/>
                <a:pt x="164461" y="167943"/>
                <a:pt x="140908" y="171367"/>
              </a:cubicBezTo>
              <a:lnTo>
                <a:pt x="140908" y="237856"/>
              </a:lnTo>
              <a:lnTo>
                <a:pt x="292937" y="237856"/>
              </a:lnTo>
              <a:close/>
              <a:moveTo>
                <a:pt x="545870" y="151311"/>
              </a:moveTo>
              <a:cubicBezTo>
                <a:pt x="547879" y="143721"/>
                <a:pt x="555731" y="139182"/>
                <a:pt x="563320" y="141191"/>
              </a:cubicBezTo>
              <a:cubicBezTo>
                <a:pt x="570910" y="143200"/>
                <a:pt x="575449" y="151051"/>
                <a:pt x="573440" y="158640"/>
              </a:cubicBezTo>
              <a:lnTo>
                <a:pt x="552232" y="237817"/>
              </a:lnTo>
              <a:lnTo>
                <a:pt x="699717" y="237817"/>
              </a:lnTo>
              <a:cubicBezTo>
                <a:pt x="703029" y="237817"/>
                <a:pt x="706303" y="238003"/>
                <a:pt x="709539" y="238301"/>
              </a:cubicBezTo>
              <a:lnTo>
                <a:pt x="718246" y="205781"/>
              </a:lnTo>
              <a:cubicBezTo>
                <a:pt x="696405" y="196405"/>
                <a:pt x="678881" y="180294"/>
                <a:pt x="667570" y="160649"/>
              </a:cubicBezTo>
              <a:cubicBezTo>
                <a:pt x="656222" y="141004"/>
                <a:pt x="651050" y="117786"/>
                <a:pt x="653840" y="94234"/>
              </a:cubicBezTo>
              <a:lnTo>
                <a:pt x="508508" y="55279"/>
              </a:lnTo>
              <a:cubicBezTo>
                <a:pt x="499132" y="77119"/>
                <a:pt x="483021" y="94644"/>
                <a:pt x="463413" y="105954"/>
              </a:cubicBezTo>
              <a:cubicBezTo>
                <a:pt x="443768" y="117303"/>
                <a:pt x="420550" y="122475"/>
                <a:pt x="396924" y="119684"/>
              </a:cubicBezTo>
              <a:lnTo>
                <a:pt x="365261" y="237813"/>
              </a:lnTo>
              <a:lnTo>
                <a:pt x="522680" y="237813"/>
              </a:lnTo>
              <a:lnTo>
                <a:pt x="545860" y="151270"/>
              </a:lnTo>
              <a:close/>
              <a:moveTo>
                <a:pt x="673077" y="69864"/>
              </a:moveTo>
              <a:lnTo>
                <a:pt x="673672" y="70013"/>
              </a:lnTo>
              <a:lnTo>
                <a:pt x="674788" y="70348"/>
              </a:lnTo>
              <a:lnTo>
                <a:pt x="762932" y="93975"/>
              </a:lnTo>
              <a:cubicBezTo>
                <a:pt x="770522" y="95984"/>
                <a:pt x="775061" y="103835"/>
                <a:pt x="773052" y="111425"/>
              </a:cubicBezTo>
              <a:lnTo>
                <a:pt x="737222" y="245108"/>
              </a:lnTo>
              <a:cubicBezTo>
                <a:pt x="749983" y="250243"/>
                <a:pt x="761481" y="257945"/>
                <a:pt x="771080" y="267507"/>
              </a:cubicBezTo>
              <a:cubicBezTo>
                <a:pt x="789461" y="285813"/>
                <a:pt x="800809" y="311113"/>
                <a:pt x="800809" y="338907"/>
              </a:cubicBezTo>
              <a:lnTo>
                <a:pt x="800809" y="460132"/>
              </a:lnTo>
              <a:cubicBezTo>
                <a:pt x="822351" y="463369"/>
                <a:pt x="841737" y="473564"/>
                <a:pt x="856508" y="488335"/>
              </a:cubicBezTo>
              <a:cubicBezTo>
                <a:pt x="874627" y="506491"/>
                <a:pt x="885864" y="531457"/>
                <a:pt x="885864" y="558879"/>
              </a:cubicBezTo>
              <a:cubicBezTo>
                <a:pt x="885864" y="586337"/>
                <a:pt x="874627" y="611303"/>
                <a:pt x="856545" y="629386"/>
              </a:cubicBezTo>
              <a:cubicBezTo>
                <a:pt x="841737" y="644194"/>
                <a:pt x="822352" y="654389"/>
                <a:pt x="800809" y="657663"/>
              </a:cubicBezTo>
              <a:lnTo>
                <a:pt x="800809" y="778888"/>
              </a:lnTo>
              <a:cubicBezTo>
                <a:pt x="800809" y="806682"/>
                <a:pt x="789423" y="831982"/>
                <a:pt x="771117" y="850288"/>
              </a:cubicBezTo>
              <a:cubicBezTo>
                <a:pt x="752811" y="868595"/>
                <a:pt x="727511" y="879980"/>
                <a:pt x="699680" y="879980"/>
              </a:cubicBezTo>
              <a:lnTo>
                <a:pt x="101129" y="879980"/>
              </a:lnTo>
              <a:cubicBezTo>
                <a:pt x="73372" y="879980"/>
                <a:pt x="48072" y="868595"/>
                <a:pt x="29728" y="850251"/>
              </a:cubicBezTo>
              <a:cubicBezTo>
                <a:pt x="11385" y="831982"/>
                <a:pt x="0" y="806682"/>
                <a:pt x="0" y="778888"/>
              </a:cubicBezTo>
              <a:lnTo>
                <a:pt x="0" y="338947"/>
              </a:lnTo>
              <a:cubicBezTo>
                <a:pt x="0" y="311153"/>
                <a:pt x="11385" y="285890"/>
                <a:pt x="29691" y="267584"/>
              </a:cubicBezTo>
              <a:cubicBezTo>
                <a:pt x="48072" y="249241"/>
                <a:pt x="73335" y="237856"/>
                <a:pt x="101129" y="237856"/>
              </a:cubicBezTo>
              <a:lnTo>
                <a:pt x="112328" y="237856"/>
              </a:lnTo>
              <a:lnTo>
                <a:pt x="112328" y="66034"/>
              </a:lnTo>
              <a:cubicBezTo>
                <a:pt x="112328" y="58146"/>
                <a:pt x="118728" y="51747"/>
                <a:pt x="126616" y="51747"/>
              </a:cubicBezTo>
              <a:lnTo>
                <a:pt x="385543" y="51821"/>
              </a:lnTo>
              <a:lnTo>
                <a:pt x="396594" y="10596"/>
              </a:lnTo>
              <a:cubicBezTo>
                <a:pt x="398604" y="3006"/>
                <a:pt x="406455" y="-1533"/>
                <a:pt x="414044" y="476"/>
              </a:cubicBezTo>
              <a:lnTo>
                <a:pt x="502597" y="24214"/>
              </a:lnTo>
              <a:lnTo>
                <a:pt x="502932" y="24288"/>
              </a:lnTo>
              <a:lnTo>
                <a:pt x="503304" y="24363"/>
              </a:lnTo>
              <a:lnTo>
                <a:pt x="503639" y="24474"/>
              </a:lnTo>
              <a:lnTo>
                <a:pt x="673041" y="69867"/>
              </a:lnTo>
              <a:close/>
              <a:moveTo>
                <a:pt x="681783" y="101714"/>
              </a:moveTo>
              <a:cubicBezTo>
                <a:pt x="680741" y="117676"/>
                <a:pt x="684574" y="133191"/>
                <a:pt x="692239" y="146474"/>
              </a:cubicBezTo>
              <a:cubicBezTo>
                <a:pt x="699904" y="159757"/>
                <a:pt x="711437" y="170808"/>
                <a:pt x="725725" y="177877"/>
              </a:cubicBezTo>
              <a:lnTo>
                <a:pt x="741798" y="117825"/>
              </a:lnTo>
              <a:lnTo>
                <a:pt x="681746" y="101751"/>
              </a:lnTo>
              <a:close/>
              <a:moveTo>
                <a:pt x="140944" y="142455"/>
              </a:moveTo>
              <a:cubicBezTo>
                <a:pt x="156571" y="139330"/>
                <a:pt x="170561" y="131628"/>
                <a:pt x="181388" y="120764"/>
              </a:cubicBezTo>
              <a:cubicBezTo>
                <a:pt x="192252" y="109900"/>
                <a:pt x="199991" y="95872"/>
                <a:pt x="203117" y="80209"/>
              </a:cubicBezTo>
              <a:lnTo>
                <a:pt x="140944" y="80209"/>
              </a:lnTo>
              <a:close/>
              <a:moveTo>
                <a:pt x="404406" y="91742"/>
              </a:moveTo>
              <a:cubicBezTo>
                <a:pt x="420330" y="92784"/>
                <a:pt x="435846" y="88952"/>
                <a:pt x="449091" y="81287"/>
              </a:cubicBezTo>
              <a:cubicBezTo>
                <a:pt x="462374" y="73622"/>
                <a:pt x="473462" y="62088"/>
                <a:pt x="480531" y="47801"/>
              </a:cubicBezTo>
              <a:lnTo>
                <a:pt x="420479" y="31690"/>
              </a:lnTo>
              <a:close/>
              <a:moveTo>
                <a:pt x="618156" y="507937"/>
              </a:moveTo>
              <a:cubicBezTo>
                <a:pt x="632221" y="507937"/>
                <a:pt x="644982" y="513667"/>
                <a:pt x="654172" y="522857"/>
              </a:cubicBezTo>
              <a:cubicBezTo>
                <a:pt x="663399" y="532085"/>
                <a:pt x="669092" y="544847"/>
                <a:pt x="669092" y="558873"/>
              </a:cubicBezTo>
              <a:cubicBezTo>
                <a:pt x="669092" y="572938"/>
                <a:pt x="663362" y="585699"/>
                <a:pt x="654172" y="594889"/>
              </a:cubicBezTo>
              <a:cubicBezTo>
                <a:pt x="644945" y="604116"/>
                <a:pt x="632220" y="609809"/>
                <a:pt x="618156" y="609809"/>
              </a:cubicBezTo>
              <a:cubicBezTo>
                <a:pt x="604091" y="609809"/>
                <a:pt x="591330" y="604079"/>
                <a:pt x="582140" y="594889"/>
              </a:cubicBezTo>
              <a:cubicBezTo>
                <a:pt x="572913" y="585662"/>
                <a:pt x="567220" y="572900"/>
                <a:pt x="567220" y="558873"/>
              </a:cubicBezTo>
              <a:cubicBezTo>
                <a:pt x="567220" y="544809"/>
                <a:pt x="572950" y="532047"/>
                <a:pt x="582140" y="522857"/>
              </a:cubicBezTo>
              <a:cubicBezTo>
                <a:pt x="591367" y="513630"/>
                <a:pt x="604130" y="507937"/>
                <a:pt x="618156" y="507937"/>
              </a:cubicBezTo>
              <a:close/>
              <a:moveTo>
                <a:pt x="633969" y="543061"/>
              </a:moveTo>
              <a:cubicBezTo>
                <a:pt x="629914" y="539005"/>
                <a:pt x="624333" y="536512"/>
                <a:pt x="618156" y="536512"/>
              </a:cubicBezTo>
              <a:cubicBezTo>
                <a:pt x="611980" y="536512"/>
                <a:pt x="606361" y="539042"/>
                <a:pt x="602343" y="543061"/>
              </a:cubicBezTo>
              <a:cubicBezTo>
                <a:pt x="598287" y="547116"/>
                <a:pt x="595794" y="552697"/>
                <a:pt x="595794" y="558874"/>
              </a:cubicBezTo>
              <a:cubicBezTo>
                <a:pt x="595794" y="565051"/>
                <a:pt x="598324" y="570669"/>
                <a:pt x="602343" y="574688"/>
              </a:cubicBezTo>
              <a:cubicBezTo>
                <a:pt x="606398" y="578743"/>
                <a:pt x="611979" y="581236"/>
                <a:pt x="618156" y="581236"/>
              </a:cubicBezTo>
              <a:cubicBezTo>
                <a:pt x="624332" y="581236"/>
                <a:pt x="629951" y="578706"/>
                <a:pt x="633969" y="574688"/>
              </a:cubicBezTo>
              <a:cubicBezTo>
                <a:pt x="638025" y="570632"/>
                <a:pt x="640518" y="565051"/>
                <a:pt x="640518" y="558874"/>
              </a:cubicBezTo>
              <a:cubicBezTo>
                <a:pt x="640518" y="552697"/>
                <a:pt x="637988" y="547079"/>
                <a:pt x="633969" y="543061"/>
              </a:cubicBezTo>
              <a:close/>
              <a:moveTo>
                <a:pt x="785998" y="487585"/>
              </a:moveTo>
              <a:lnTo>
                <a:pt x="617453" y="487585"/>
              </a:lnTo>
              <a:cubicBezTo>
                <a:pt x="598180" y="487585"/>
                <a:pt x="580581" y="495362"/>
                <a:pt x="567744" y="507863"/>
              </a:cubicBezTo>
              <a:lnTo>
                <a:pt x="567112" y="508533"/>
              </a:lnTo>
              <a:cubicBezTo>
                <a:pt x="554200" y="521444"/>
                <a:pt x="546164" y="539303"/>
                <a:pt x="546164" y="558874"/>
              </a:cubicBezTo>
              <a:cubicBezTo>
                <a:pt x="546164" y="578482"/>
                <a:pt x="554201" y="596305"/>
                <a:pt x="567112" y="609216"/>
              </a:cubicBezTo>
              <a:cubicBezTo>
                <a:pt x="579986" y="622127"/>
                <a:pt x="597845" y="630163"/>
                <a:pt x="617453" y="630163"/>
              </a:cubicBezTo>
              <a:lnTo>
                <a:pt x="786893" y="630163"/>
              </a:lnTo>
              <a:cubicBezTo>
                <a:pt x="806166" y="629903"/>
                <a:pt x="823654" y="621940"/>
                <a:pt x="836379" y="609253"/>
              </a:cubicBezTo>
              <a:cubicBezTo>
                <a:pt x="849290" y="596342"/>
                <a:pt x="857289" y="578482"/>
                <a:pt x="857289" y="558874"/>
              </a:cubicBezTo>
              <a:cubicBezTo>
                <a:pt x="857289" y="539266"/>
                <a:pt x="849252" y="521407"/>
                <a:pt x="836379" y="508496"/>
              </a:cubicBezTo>
              <a:cubicBezTo>
                <a:pt x="823654" y="495771"/>
                <a:pt x="806166" y="487808"/>
                <a:pt x="786893" y="487585"/>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74</xdr:col>
      <xdr:colOff>123825</xdr:colOff>
      <xdr:row>21</xdr:row>
      <xdr:rowOff>66675</xdr:rowOff>
    </xdr:from>
    <xdr:ext cx="760095" cy="895350"/>
    <xdr:sp macro="" textlink="">
      <xdr:nvSpPr>
        <xdr:cNvPr id="33" name="Shape 26">
          <a:extLst>
            <a:ext uri="{FF2B5EF4-FFF2-40B4-BE49-F238E27FC236}">
              <a16:creationId xmlns:a16="http://schemas.microsoft.com/office/drawing/2014/main" id="{00000000-0008-0000-0500-000021000000}"/>
            </a:ext>
          </a:extLst>
        </xdr:cNvPr>
        <xdr:cNvSpPr/>
      </xdr:nvSpPr>
      <xdr:spPr>
        <a:xfrm>
          <a:off x="45546645" y="3228975"/>
          <a:ext cx="760095" cy="895350"/>
        </a:xfrm>
        <a:custGeom>
          <a:avLst/>
          <a:gdLst/>
          <a:ahLst/>
          <a:cxnLst/>
          <a:rect l="l" t="t" r="r" b="b"/>
          <a:pathLst>
            <a:path w="881921" h="881967" extrusionOk="0">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56</xdr:col>
      <xdr:colOff>47625</xdr:colOff>
      <xdr:row>1</xdr:row>
      <xdr:rowOff>95250</xdr:rowOff>
    </xdr:from>
    <xdr:ext cx="666750" cy="552450"/>
    <xdr:sp macro="" textlink="">
      <xdr:nvSpPr>
        <xdr:cNvPr id="34" name="Shape 27">
          <a:extLst>
            <a:ext uri="{FF2B5EF4-FFF2-40B4-BE49-F238E27FC236}">
              <a16:creationId xmlns:a16="http://schemas.microsoft.com/office/drawing/2014/main" id="{00000000-0008-0000-0500-000022000000}"/>
            </a:ext>
          </a:extLst>
        </xdr:cNvPr>
        <xdr:cNvSpPr/>
      </xdr:nvSpPr>
      <xdr:spPr>
        <a:xfrm>
          <a:off x="5017388" y="3508538"/>
          <a:ext cx="657225" cy="542925"/>
        </a:xfrm>
        <a:custGeom>
          <a:avLst/>
          <a:gdLst/>
          <a:ahLst/>
          <a:cxnLst/>
          <a:rect l="l" t="t" r="r" b="b"/>
          <a:pathLst>
            <a:path w="881921" h="881967" extrusionOk="0">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globallivingwage.org/wp-content/uploads/2018/05/Tiruppur-Living-Wage-Report-1.pdf" TargetMode="External"/><Relationship Id="rId2" Type="http://schemas.openxmlformats.org/officeDocument/2006/relationships/hyperlink" Target="https://www.globallivingwage.org/living-wage-benchmarks/living-wage-for-non-metropolitan-brazil/" TargetMode="External"/><Relationship Id="rId1" Type="http://schemas.openxmlformats.org/officeDocument/2006/relationships/hyperlink" Target="https://globallivingwage.org/living-wage-benchmarks/ghan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opLeftCell="A4" workbookViewId="0"/>
  </sheetViews>
  <sheetFormatPr defaultColWidth="12.5703125" defaultRowHeight="15" customHeight="1"/>
  <cols>
    <col min="1" max="1" width="8.85546875" customWidth="1"/>
    <col min="2" max="2" width="35.42578125" customWidth="1"/>
    <col min="3" max="3" width="90.5703125" customWidth="1"/>
    <col min="4" max="26" width="8.85546875" customWidth="1"/>
  </cols>
  <sheetData>
    <row r="1" spans="1:26" ht="15.6">
      <c r="A1" s="1"/>
      <c r="B1" s="2"/>
      <c r="C1" s="2"/>
      <c r="D1" s="2"/>
      <c r="E1" s="1"/>
      <c r="F1" s="1"/>
      <c r="G1" s="1"/>
      <c r="H1" s="1"/>
      <c r="I1" s="1"/>
      <c r="J1" s="1"/>
      <c r="K1" s="1"/>
      <c r="L1" s="1"/>
      <c r="M1" s="1"/>
      <c r="N1" s="1"/>
      <c r="O1" s="1"/>
      <c r="P1" s="1"/>
      <c r="Q1" s="1"/>
      <c r="R1" s="1"/>
      <c r="S1" s="1"/>
      <c r="T1" s="1"/>
      <c r="U1" s="1"/>
      <c r="V1" s="1"/>
      <c r="W1" s="1"/>
      <c r="X1" s="1"/>
      <c r="Y1" s="1"/>
      <c r="Z1" s="1"/>
    </row>
    <row r="2" spans="1:26" ht="15.6">
      <c r="A2" s="1"/>
      <c r="B2" s="3" t="s">
        <v>0</v>
      </c>
      <c r="C2" s="2"/>
      <c r="D2" s="2"/>
      <c r="E2" s="1"/>
      <c r="F2" s="1"/>
      <c r="G2" s="1"/>
      <c r="H2" s="1"/>
      <c r="I2" s="1"/>
      <c r="J2" s="1"/>
      <c r="K2" s="1"/>
      <c r="L2" s="1"/>
      <c r="M2" s="1"/>
      <c r="N2" s="1"/>
      <c r="O2" s="1"/>
      <c r="P2" s="1"/>
      <c r="Q2" s="1"/>
      <c r="R2" s="1"/>
      <c r="S2" s="1"/>
      <c r="T2" s="1"/>
      <c r="U2" s="1"/>
      <c r="V2" s="1"/>
      <c r="W2" s="1"/>
      <c r="X2" s="1"/>
      <c r="Y2" s="1"/>
      <c r="Z2" s="1"/>
    </row>
    <row r="3" spans="1:26" ht="15.6">
      <c r="A3" s="1"/>
      <c r="B3" s="4" t="s">
        <v>1</v>
      </c>
      <c r="C3" s="132" t="s">
        <v>2</v>
      </c>
      <c r="D3" s="2"/>
      <c r="E3" s="1"/>
      <c r="F3" s="1"/>
      <c r="G3" s="1"/>
      <c r="H3" s="1"/>
      <c r="I3" s="1"/>
      <c r="J3" s="1"/>
      <c r="K3" s="1"/>
      <c r="L3" s="1"/>
      <c r="M3" s="1"/>
      <c r="N3" s="1"/>
      <c r="O3" s="1"/>
      <c r="P3" s="1"/>
      <c r="Q3" s="1"/>
      <c r="R3" s="1"/>
      <c r="S3" s="1"/>
      <c r="T3" s="1"/>
      <c r="U3" s="1"/>
      <c r="V3" s="1"/>
      <c r="W3" s="1"/>
      <c r="X3" s="1"/>
      <c r="Y3" s="1"/>
      <c r="Z3" s="1"/>
    </row>
    <row r="4" spans="1:26" ht="15.6">
      <c r="A4" s="1"/>
      <c r="B4" s="229" t="s">
        <v>3</v>
      </c>
      <c r="C4" s="133" t="s">
        <v>4</v>
      </c>
      <c r="D4" s="2"/>
      <c r="E4" s="1"/>
      <c r="F4" s="1"/>
      <c r="G4" s="1"/>
      <c r="H4" s="1"/>
      <c r="I4" s="1"/>
      <c r="J4" s="1"/>
      <c r="K4" s="1"/>
      <c r="L4" s="1"/>
      <c r="M4" s="1"/>
      <c r="N4" s="1"/>
      <c r="O4" s="1"/>
      <c r="P4" s="1"/>
      <c r="Q4" s="1"/>
      <c r="R4" s="1"/>
      <c r="S4" s="1"/>
      <c r="T4" s="1"/>
      <c r="U4" s="1"/>
      <c r="V4" s="1"/>
      <c r="W4" s="1"/>
      <c r="X4" s="1"/>
      <c r="Y4" s="1"/>
      <c r="Z4" s="1"/>
    </row>
    <row r="5" spans="1:26" ht="15.6">
      <c r="A5" s="1"/>
      <c r="B5" s="277"/>
      <c r="C5" s="133" t="s">
        <v>5</v>
      </c>
      <c r="D5" s="2"/>
      <c r="E5" s="1"/>
      <c r="F5" s="1"/>
      <c r="G5" s="1"/>
      <c r="H5" s="1"/>
      <c r="I5" s="1"/>
      <c r="J5" s="1"/>
      <c r="K5" s="1"/>
      <c r="L5" s="1"/>
      <c r="M5" s="1"/>
      <c r="N5" s="1"/>
      <c r="O5" s="1"/>
      <c r="P5" s="1"/>
      <c r="Q5" s="1"/>
      <c r="R5" s="1"/>
      <c r="S5" s="1"/>
      <c r="T5" s="1"/>
      <c r="U5" s="1"/>
      <c r="V5" s="1"/>
      <c r="W5" s="1"/>
      <c r="X5" s="1"/>
      <c r="Y5" s="1"/>
      <c r="Z5" s="1"/>
    </row>
    <row r="6" spans="1:26" ht="15.6">
      <c r="A6" s="1"/>
      <c r="B6" s="277"/>
      <c r="C6" s="133" t="s">
        <v>6</v>
      </c>
      <c r="D6" s="2"/>
      <c r="E6" s="1"/>
      <c r="F6" s="1"/>
      <c r="G6" s="1"/>
      <c r="H6" s="1"/>
      <c r="I6" s="1"/>
      <c r="J6" s="1"/>
      <c r="K6" s="1"/>
      <c r="L6" s="1"/>
      <c r="M6" s="1"/>
      <c r="N6" s="1"/>
      <c r="O6" s="1"/>
      <c r="P6" s="1"/>
      <c r="Q6" s="1"/>
      <c r="R6" s="1"/>
      <c r="S6" s="1"/>
      <c r="T6" s="1"/>
      <c r="U6" s="1"/>
      <c r="V6" s="1"/>
      <c r="W6" s="1"/>
      <c r="X6" s="1"/>
      <c r="Y6" s="1"/>
      <c r="Z6" s="1"/>
    </row>
    <row r="7" spans="1:26" ht="15.6">
      <c r="A7" s="1"/>
      <c r="B7" s="277"/>
      <c r="C7" s="133" t="s">
        <v>7</v>
      </c>
      <c r="D7" s="2"/>
      <c r="E7" s="1"/>
      <c r="F7" s="1"/>
      <c r="G7" s="1"/>
      <c r="H7" s="1"/>
      <c r="I7" s="1"/>
      <c r="J7" s="1"/>
      <c r="K7" s="1"/>
      <c r="L7" s="1"/>
      <c r="M7" s="1"/>
      <c r="N7" s="1"/>
      <c r="O7" s="1"/>
      <c r="P7" s="1"/>
      <c r="Q7" s="1"/>
      <c r="R7" s="1"/>
      <c r="S7" s="1"/>
      <c r="T7" s="1"/>
      <c r="U7" s="1"/>
      <c r="V7" s="1"/>
      <c r="W7" s="1"/>
      <c r="X7" s="1"/>
      <c r="Y7" s="1"/>
      <c r="Z7" s="1"/>
    </row>
    <row r="8" spans="1:26" ht="15.6">
      <c r="A8" s="1"/>
      <c r="B8" s="278"/>
      <c r="C8" s="133" t="s">
        <v>8</v>
      </c>
      <c r="D8" s="2"/>
      <c r="E8" s="1"/>
      <c r="F8" s="1"/>
      <c r="G8" s="1"/>
      <c r="H8" s="1"/>
      <c r="I8" s="1"/>
      <c r="J8" s="1"/>
      <c r="K8" s="1"/>
      <c r="L8" s="1"/>
      <c r="M8" s="1"/>
      <c r="N8" s="1"/>
      <c r="O8" s="1"/>
      <c r="P8" s="1"/>
      <c r="Q8" s="1"/>
      <c r="R8" s="1"/>
      <c r="S8" s="1"/>
      <c r="T8" s="1"/>
      <c r="U8" s="1"/>
      <c r="V8" s="1"/>
      <c r="W8" s="1"/>
      <c r="X8" s="1"/>
      <c r="Y8" s="1"/>
      <c r="Z8" s="1"/>
    </row>
    <row r="9" spans="1:26" ht="216" customHeight="1">
      <c r="A9" s="5"/>
      <c r="B9" s="4" t="s">
        <v>9</v>
      </c>
      <c r="C9" s="134" t="s">
        <v>10</v>
      </c>
      <c r="D9" s="2"/>
      <c r="E9" s="1"/>
      <c r="F9" s="1"/>
      <c r="G9" s="1"/>
      <c r="H9" s="1"/>
      <c r="I9" s="1"/>
      <c r="J9" s="1"/>
      <c r="K9" s="1"/>
      <c r="L9" s="1"/>
      <c r="M9" s="1"/>
      <c r="N9" s="1"/>
      <c r="O9" s="1"/>
      <c r="P9" s="1"/>
      <c r="Q9" s="1"/>
      <c r="R9" s="1"/>
      <c r="S9" s="1"/>
      <c r="T9" s="1"/>
      <c r="U9" s="1"/>
      <c r="V9" s="1"/>
      <c r="W9" s="1"/>
      <c r="X9" s="1"/>
      <c r="Y9" s="1"/>
      <c r="Z9" s="1"/>
    </row>
    <row r="10" spans="1:26" ht="132" customHeight="1">
      <c r="A10" s="1"/>
      <c r="B10" s="4" t="s">
        <v>11</v>
      </c>
      <c r="C10" s="134" t="s">
        <v>12</v>
      </c>
      <c r="D10" s="2"/>
      <c r="E10" s="1"/>
      <c r="F10" s="1"/>
      <c r="G10" s="1"/>
      <c r="H10" s="1"/>
      <c r="I10" s="1"/>
      <c r="J10" s="1"/>
      <c r="K10" s="1"/>
      <c r="L10" s="1"/>
      <c r="M10" s="1"/>
      <c r="N10" s="1"/>
      <c r="O10" s="1"/>
      <c r="P10" s="1"/>
      <c r="Q10" s="1"/>
      <c r="R10" s="1"/>
      <c r="S10" s="1"/>
      <c r="T10" s="1"/>
      <c r="U10" s="1"/>
      <c r="V10" s="1"/>
      <c r="W10" s="1"/>
      <c r="X10" s="1"/>
      <c r="Y10" s="1"/>
      <c r="Z10" s="1"/>
    </row>
    <row r="11" spans="1:26" ht="25.5" customHeight="1">
      <c r="A11" s="1"/>
      <c r="B11" s="1"/>
      <c r="C11" s="1"/>
      <c r="D11" s="2"/>
      <c r="E11" s="1"/>
      <c r="F11" s="1"/>
      <c r="G11" s="1"/>
      <c r="H11" s="1"/>
      <c r="I11" s="1"/>
      <c r="J11" s="1"/>
      <c r="K11" s="1"/>
      <c r="L11" s="1"/>
      <c r="M11" s="1"/>
      <c r="N11" s="1"/>
      <c r="O11" s="1"/>
      <c r="P11" s="1"/>
      <c r="Q11" s="1"/>
      <c r="R11" s="1"/>
      <c r="S11" s="1"/>
      <c r="T11" s="1"/>
      <c r="U11" s="1"/>
      <c r="V11" s="1"/>
      <c r="W11" s="1"/>
      <c r="X11" s="1"/>
      <c r="Y11" s="1"/>
      <c r="Z11" s="1"/>
    </row>
    <row r="12" spans="1:26" ht="20.25" customHeight="1">
      <c r="A12" s="1"/>
      <c r="B12" s="3" t="s">
        <v>13</v>
      </c>
      <c r="C12" s="1"/>
      <c r="D12" s="2"/>
      <c r="E12" s="1"/>
      <c r="F12" s="1"/>
      <c r="G12" s="1"/>
      <c r="H12" s="1"/>
      <c r="I12" s="1"/>
      <c r="J12" s="1"/>
      <c r="K12" s="1"/>
      <c r="L12" s="1"/>
      <c r="M12" s="1"/>
      <c r="N12" s="1"/>
      <c r="O12" s="1"/>
      <c r="P12" s="1"/>
      <c r="Q12" s="1"/>
      <c r="R12" s="1"/>
      <c r="S12" s="1"/>
      <c r="T12" s="1"/>
      <c r="U12" s="1"/>
      <c r="V12" s="1"/>
      <c r="W12" s="1"/>
      <c r="X12" s="1"/>
      <c r="Y12" s="1"/>
      <c r="Z12" s="1"/>
    </row>
    <row r="13" spans="1:26" ht="41.25" customHeight="1">
      <c r="A13" s="1"/>
      <c r="B13" s="4" t="s">
        <v>14</v>
      </c>
      <c r="C13" s="6" t="s">
        <v>15</v>
      </c>
      <c r="D13" s="1"/>
      <c r="E13" s="1"/>
      <c r="F13" s="1"/>
      <c r="G13" s="1"/>
      <c r="H13" s="1"/>
      <c r="I13" s="1"/>
      <c r="J13" s="1"/>
      <c r="K13" s="1"/>
      <c r="L13" s="1"/>
      <c r="M13" s="1"/>
      <c r="N13" s="1"/>
      <c r="O13" s="1"/>
      <c r="P13" s="1"/>
      <c r="Q13" s="1"/>
      <c r="R13" s="1"/>
      <c r="S13" s="1"/>
      <c r="T13" s="1"/>
      <c r="U13" s="1"/>
      <c r="V13" s="1"/>
      <c r="W13" s="1"/>
      <c r="X13" s="1"/>
      <c r="Y13" s="1"/>
      <c r="Z13" s="1"/>
    </row>
    <row r="14" spans="1:26" ht="53.25" customHeight="1">
      <c r="A14" s="1"/>
      <c r="B14" s="4" t="s">
        <v>16</v>
      </c>
      <c r="C14" s="6" t="s">
        <v>17</v>
      </c>
      <c r="D14" s="1"/>
      <c r="E14" s="1"/>
      <c r="F14" s="1"/>
      <c r="G14" s="1"/>
      <c r="H14" s="1"/>
      <c r="I14" s="1"/>
      <c r="J14" s="1"/>
      <c r="K14" s="1"/>
      <c r="L14" s="1"/>
      <c r="M14" s="1"/>
      <c r="N14" s="1"/>
      <c r="O14" s="1"/>
      <c r="P14" s="1"/>
      <c r="Q14" s="1"/>
      <c r="R14" s="1"/>
      <c r="S14" s="1"/>
      <c r="T14" s="1"/>
      <c r="U14" s="1"/>
      <c r="V14" s="1"/>
      <c r="W14" s="1"/>
      <c r="X14" s="1"/>
      <c r="Y14" s="1"/>
      <c r="Z14" s="1"/>
    </row>
    <row r="15" spans="1:26" ht="39" customHeight="1">
      <c r="A15" s="1"/>
      <c r="B15" s="4" t="s">
        <v>18</v>
      </c>
      <c r="C15" s="6" t="s">
        <v>19</v>
      </c>
      <c r="D15" s="1"/>
      <c r="E15" s="1"/>
      <c r="F15" s="1"/>
      <c r="G15" s="1"/>
      <c r="H15" s="1"/>
      <c r="I15" s="1"/>
      <c r="J15" s="1"/>
      <c r="K15" s="1"/>
      <c r="L15" s="1"/>
      <c r="M15" s="1"/>
      <c r="N15" s="1"/>
      <c r="O15" s="1"/>
      <c r="P15" s="1"/>
      <c r="Q15" s="1"/>
      <c r="R15" s="1"/>
      <c r="S15" s="1"/>
      <c r="T15" s="1"/>
      <c r="U15" s="1"/>
      <c r="V15" s="1"/>
      <c r="W15" s="1"/>
      <c r="X15" s="1"/>
      <c r="Y15" s="1"/>
      <c r="Z15" s="1"/>
    </row>
    <row r="16" spans="1:26" ht="15.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4:B8"/>
  </mergeCells>
  <hyperlinks>
    <hyperlink ref="C4" location="'1) A - Building a baseline'!A1" display="1) A - Building a Baseline" xr:uid="{00000000-0004-0000-0000-000000000000}"/>
    <hyperlink ref="C5" location="'2) Final Data'!A1" display="2) Final Data " xr:uid="{00000000-0004-0000-0000-000001000000}"/>
    <hyperlink ref="C6" location="'3) Healthy Diets (B1)'!A1" display="3) Healthy Diets (B1)" xr:uid="{00000000-0004-0000-0000-000002000000}"/>
    <hyperlink ref="C7" location="'4) Household Size and FTWE'!A1" display="4) Household Size and Full-Time Worker Equivalent" xr:uid="{00000000-0004-0000-0000-000003000000}"/>
    <hyperlink ref="C8" location="'5) Dashboard'!A1" display="5) Dashboard with summary of data input in 2) Final data" xr:uid="{00000000-0004-0000-0000-000004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984"/>
  <sheetViews>
    <sheetView showGridLines="0" zoomScale="60" zoomScaleNormal="60" workbookViewId="0">
      <pane xSplit="2" ySplit="9" topLeftCell="C81" activePane="bottomRight" state="frozen"/>
      <selection pane="bottomRight" activeCell="B30" sqref="B30"/>
      <selection pane="bottomLeft" activeCell="A10" sqref="A10"/>
      <selection pane="topRight" activeCell="C1" sqref="C1"/>
    </sheetView>
  </sheetViews>
  <sheetFormatPr defaultColWidth="12.5703125" defaultRowHeight="15" customHeight="1"/>
  <cols>
    <col min="1" max="1" width="34.42578125" customWidth="1"/>
    <col min="2" max="2" width="122" customWidth="1"/>
    <col min="3" max="42" width="50.5703125" customWidth="1"/>
  </cols>
  <sheetData>
    <row r="1" spans="1:42" ht="18.75" customHeight="1">
      <c r="A1" s="135"/>
      <c r="B1" s="136"/>
      <c r="C1" s="136"/>
      <c r="D1" s="136"/>
      <c r="E1" s="136"/>
      <c r="F1" s="136"/>
      <c r="G1" s="136"/>
      <c r="H1" s="137"/>
      <c r="I1" s="137"/>
      <c r="J1" s="137"/>
      <c r="K1" s="137"/>
      <c r="L1" s="137"/>
      <c r="M1" s="137"/>
      <c r="N1" s="137"/>
      <c r="O1" s="137"/>
      <c r="P1" s="137" t="s">
        <v>20</v>
      </c>
      <c r="Q1" s="137"/>
      <c r="R1" s="137"/>
      <c r="S1" s="137"/>
      <c r="T1" s="137"/>
      <c r="U1" s="137"/>
      <c r="V1" s="137"/>
      <c r="W1" s="137"/>
      <c r="X1" s="137"/>
      <c r="Y1" s="137"/>
      <c r="Z1" s="137"/>
      <c r="AA1" s="137"/>
      <c r="AB1" s="137"/>
      <c r="AC1" s="137"/>
      <c r="AD1" s="137"/>
      <c r="AE1" s="137"/>
      <c r="AF1" s="7"/>
      <c r="AG1" s="137"/>
      <c r="AH1" s="137"/>
      <c r="AI1" s="137"/>
      <c r="AJ1" s="137"/>
      <c r="AK1" s="137"/>
      <c r="AL1" s="137"/>
      <c r="AM1" s="137"/>
      <c r="AN1" s="137"/>
      <c r="AO1" s="138"/>
      <c r="AP1" s="138"/>
    </row>
    <row r="2" spans="1:42" ht="18.75" customHeight="1">
      <c r="A2" s="232" t="s">
        <v>21</v>
      </c>
      <c r="B2" s="279"/>
      <c r="C2" s="279"/>
      <c r="D2" s="279"/>
      <c r="E2" s="279"/>
      <c r="F2" s="279"/>
      <c r="G2" s="279"/>
      <c r="H2" s="139"/>
      <c r="I2" s="139"/>
      <c r="J2" s="139"/>
      <c r="K2" s="139"/>
      <c r="L2" s="139"/>
      <c r="M2" s="139"/>
      <c r="N2" s="139"/>
      <c r="O2" s="139"/>
      <c r="P2" s="139"/>
      <c r="Q2" s="139"/>
      <c r="R2" s="139"/>
      <c r="S2" s="139"/>
      <c r="T2" s="139"/>
      <c r="U2" s="139"/>
      <c r="V2" s="139"/>
      <c r="W2" s="139"/>
      <c r="X2" s="139"/>
      <c r="Y2" s="139"/>
      <c r="Z2" s="139"/>
      <c r="AA2" s="139"/>
      <c r="AB2" s="139"/>
      <c r="AC2" s="139"/>
      <c r="AD2" s="139"/>
      <c r="AE2" s="139"/>
      <c r="AF2" s="8"/>
      <c r="AG2" s="139"/>
      <c r="AH2" s="139"/>
      <c r="AI2" s="139"/>
      <c r="AJ2" s="139"/>
      <c r="AK2" s="139"/>
      <c r="AL2" s="139"/>
      <c r="AM2" s="139"/>
      <c r="AN2" s="139"/>
      <c r="AO2" s="140"/>
      <c r="AP2" s="140"/>
    </row>
    <row r="3" spans="1:42" ht="18.75" customHeight="1">
      <c r="A3" s="279"/>
      <c r="B3" s="280"/>
      <c r="C3" s="280"/>
      <c r="D3" s="280"/>
      <c r="E3" s="280"/>
      <c r="F3" s="280"/>
      <c r="G3" s="280"/>
      <c r="H3" s="139"/>
      <c r="I3" s="139"/>
      <c r="J3" s="139"/>
      <c r="K3" s="139"/>
      <c r="L3" s="139"/>
      <c r="M3" s="139"/>
      <c r="N3" s="139"/>
      <c r="O3" s="139"/>
      <c r="P3" s="139"/>
      <c r="Q3" s="139"/>
      <c r="R3" s="139"/>
      <c r="S3" s="139"/>
      <c r="T3" s="139"/>
      <c r="U3" s="139"/>
      <c r="V3" s="139"/>
      <c r="W3" s="139"/>
      <c r="X3" s="139"/>
      <c r="Y3" s="139"/>
      <c r="Z3" s="139"/>
      <c r="AA3" s="139"/>
      <c r="AB3" s="139"/>
      <c r="AC3" s="139"/>
      <c r="AD3" s="139"/>
      <c r="AE3" s="139"/>
      <c r="AF3" s="8"/>
      <c r="AG3" s="139"/>
      <c r="AH3" s="139"/>
      <c r="AI3" s="139"/>
      <c r="AJ3" s="139"/>
      <c r="AK3" s="139"/>
      <c r="AL3" s="139"/>
      <c r="AM3" s="139"/>
      <c r="AN3" s="139"/>
      <c r="AO3" s="140"/>
      <c r="AP3" s="140"/>
    </row>
    <row r="4" spans="1:42" ht="18.75" customHeight="1">
      <c r="A4" s="279"/>
      <c r="B4" s="280"/>
      <c r="C4" s="280"/>
      <c r="D4" s="280"/>
      <c r="E4" s="280"/>
      <c r="F4" s="280"/>
      <c r="G4" s="280"/>
      <c r="H4" s="139"/>
      <c r="I4" s="139"/>
      <c r="J4" s="139"/>
      <c r="K4" s="139"/>
      <c r="L4" s="139"/>
      <c r="M4" s="139"/>
      <c r="N4" s="139"/>
      <c r="O4" s="139"/>
      <c r="P4" s="139"/>
      <c r="Q4" s="139"/>
      <c r="R4" s="139"/>
      <c r="S4" s="139"/>
      <c r="T4" s="139"/>
      <c r="U4" s="139"/>
      <c r="V4" s="139"/>
      <c r="W4" s="139"/>
      <c r="X4" s="139"/>
      <c r="Y4" s="139"/>
      <c r="Z4" s="139"/>
      <c r="AA4" s="139"/>
      <c r="AB4" s="139"/>
      <c r="AC4" s="139"/>
      <c r="AD4" s="139"/>
      <c r="AE4" s="139"/>
      <c r="AF4" s="8"/>
      <c r="AG4" s="139"/>
      <c r="AH4" s="139"/>
      <c r="AI4" s="139"/>
      <c r="AJ4" s="139"/>
      <c r="AK4" s="139"/>
      <c r="AL4" s="139"/>
      <c r="AM4" s="139"/>
      <c r="AN4" s="139"/>
      <c r="AO4" s="140"/>
      <c r="AP4" s="140"/>
    </row>
    <row r="5" spans="1:42" ht="18.75" customHeight="1">
      <c r="A5" s="279"/>
      <c r="B5" s="280"/>
      <c r="C5" s="280"/>
      <c r="D5" s="280"/>
      <c r="E5" s="280"/>
      <c r="F5" s="280"/>
      <c r="G5" s="280"/>
      <c r="H5" s="139"/>
      <c r="I5" s="139"/>
      <c r="J5" s="139"/>
      <c r="K5" s="139"/>
      <c r="L5" s="139"/>
      <c r="M5" s="139"/>
      <c r="N5" s="139"/>
      <c r="O5" s="139"/>
      <c r="P5" s="139"/>
      <c r="Q5" s="139"/>
      <c r="R5" s="139"/>
      <c r="S5" s="139"/>
      <c r="T5" s="139"/>
      <c r="U5" s="139"/>
      <c r="V5" s="139"/>
      <c r="W5" s="139"/>
      <c r="X5" s="139"/>
      <c r="Y5" s="139"/>
      <c r="Z5" s="139"/>
      <c r="AA5" s="139"/>
      <c r="AB5" s="139"/>
      <c r="AC5" s="139"/>
      <c r="AD5" s="139"/>
      <c r="AE5" s="139"/>
      <c r="AF5" s="8"/>
      <c r="AG5" s="139"/>
      <c r="AH5" s="139"/>
      <c r="AI5" s="139"/>
      <c r="AJ5" s="139"/>
      <c r="AK5" s="139"/>
      <c r="AL5" s="139"/>
      <c r="AM5" s="139"/>
      <c r="AN5" s="139"/>
      <c r="AO5" s="140"/>
      <c r="AP5" s="140"/>
    </row>
    <row r="6" spans="1:42" ht="18.75" customHeight="1">
      <c r="A6" s="279"/>
      <c r="B6" s="280"/>
      <c r="C6" s="280"/>
      <c r="D6" s="280"/>
      <c r="E6" s="280"/>
      <c r="F6" s="280"/>
      <c r="G6" s="280"/>
      <c r="H6" s="139"/>
      <c r="I6" s="139"/>
      <c r="J6" s="139"/>
      <c r="K6" s="139"/>
      <c r="L6" s="139"/>
      <c r="M6" s="139"/>
      <c r="N6" s="139"/>
      <c r="O6" s="139"/>
      <c r="P6" s="139"/>
      <c r="Q6" s="139"/>
      <c r="R6" s="139"/>
      <c r="S6" s="139"/>
      <c r="T6" s="139"/>
      <c r="U6" s="139"/>
      <c r="V6" s="139"/>
      <c r="W6" s="139"/>
      <c r="X6" s="139"/>
      <c r="Y6" s="139"/>
      <c r="Z6" s="139"/>
      <c r="AA6" s="139"/>
      <c r="AB6" s="139"/>
      <c r="AC6" s="139"/>
      <c r="AD6" s="139"/>
      <c r="AE6" s="139"/>
      <c r="AF6" s="8"/>
      <c r="AG6" s="139"/>
      <c r="AH6" s="139"/>
      <c r="AI6" s="139"/>
      <c r="AJ6" s="139"/>
      <c r="AK6" s="139"/>
      <c r="AL6" s="139"/>
      <c r="AM6" s="139"/>
      <c r="AN6" s="139"/>
      <c r="AO6" s="140"/>
      <c r="AP6" s="140"/>
    </row>
    <row r="7" spans="1:42" ht="18.75" customHeight="1">
      <c r="A7" s="279"/>
      <c r="B7" s="280"/>
      <c r="C7" s="280"/>
      <c r="D7" s="280"/>
      <c r="E7" s="280"/>
      <c r="F7" s="280"/>
      <c r="G7" s="280"/>
      <c r="H7" s="139"/>
      <c r="I7" s="139"/>
      <c r="J7" s="139"/>
      <c r="K7" s="139"/>
      <c r="L7" s="139"/>
      <c r="M7" s="139"/>
      <c r="N7" s="139"/>
      <c r="O7" s="139"/>
      <c r="P7" s="139"/>
      <c r="Q7" s="139"/>
      <c r="R7" s="139"/>
      <c r="S7" s="139"/>
      <c r="T7" s="139"/>
      <c r="U7" s="139"/>
      <c r="V7" s="139"/>
      <c r="W7" s="139"/>
      <c r="X7" s="139"/>
      <c r="Y7" s="139"/>
      <c r="Z7" s="139"/>
      <c r="AA7" s="139"/>
      <c r="AB7" s="139"/>
      <c r="AC7" s="139"/>
      <c r="AD7" s="139"/>
      <c r="AE7" s="139"/>
      <c r="AF7" s="8"/>
      <c r="AG7" s="139"/>
      <c r="AH7" s="139"/>
      <c r="AI7" s="139"/>
      <c r="AJ7" s="139"/>
      <c r="AK7" s="139"/>
      <c r="AL7" s="139"/>
      <c r="AM7" s="139"/>
      <c r="AN7" s="139"/>
      <c r="AO7" s="140"/>
      <c r="AP7" s="140"/>
    </row>
    <row r="8" spans="1:42" ht="15.6">
      <c r="A8" s="141"/>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8"/>
      <c r="AG8" s="139"/>
      <c r="AH8" s="139"/>
      <c r="AI8" s="139"/>
      <c r="AJ8" s="139"/>
      <c r="AK8" s="139"/>
      <c r="AL8" s="139"/>
      <c r="AM8" s="139"/>
      <c r="AN8" s="139"/>
      <c r="AO8" s="1"/>
      <c r="AP8" s="1"/>
    </row>
    <row r="9" spans="1:42" ht="36" customHeight="1">
      <c r="A9" s="9" t="s">
        <v>22</v>
      </c>
      <c r="B9" s="10"/>
      <c r="C9" s="11" t="s">
        <v>23</v>
      </c>
      <c r="D9" s="11" t="s">
        <v>24</v>
      </c>
      <c r="E9" s="11" t="s">
        <v>25</v>
      </c>
      <c r="F9" s="11" t="s">
        <v>26</v>
      </c>
      <c r="G9" s="11" t="s">
        <v>27</v>
      </c>
      <c r="H9" s="11" t="s">
        <v>28</v>
      </c>
      <c r="I9" s="11" t="s">
        <v>29</v>
      </c>
      <c r="J9" s="11" t="s">
        <v>30</v>
      </c>
      <c r="K9" s="11" t="s">
        <v>31</v>
      </c>
      <c r="L9" s="12" t="s">
        <v>32</v>
      </c>
      <c r="M9" s="12" t="s">
        <v>33</v>
      </c>
      <c r="N9" s="12" t="s">
        <v>34</v>
      </c>
      <c r="O9" s="12" t="s">
        <v>35</v>
      </c>
      <c r="P9" s="12" t="s">
        <v>36</v>
      </c>
      <c r="Q9" s="12" t="s">
        <v>37</v>
      </c>
      <c r="R9" s="12" t="s">
        <v>38</v>
      </c>
      <c r="S9" s="12" t="s">
        <v>39</v>
      </c>
      <c r="T9" s="12" t="s">
        <v>40</v>
      </c>
      <c r="U9" s="12" t="s">
        <v>41</v>
      </c>
      <c r="V9" s="12" t="s">
        <v>42</v>
      </c>
      <c r="W9" s="12" t="s">
        <v>43</v>
      </c>
      <c r="X9" s="12" t="s">
        <v>44</v>
      </c>
      <c r="Y9" s="12" t="s">
        <v>45</v>
      </c>
      <c r="Z9" s="12" t="s">
        <v>46</v>
      </c>
      <c r="AA9" s="12" t="s">
        <v>47</v>
      </c>
      <c r="AB9" s="12" t="s">
        <v>48</v>
      </c>
      <c r="AC9" s="12" t="s">
        <v>49</v>
      </c>
      <c r="AD9" s="12" t="s">
        <v>50</v>
      </c>
      <c r="AE9" s="12" t="s">
        <v>51</v>
      </c>
      <c r="AF9" s="13" t="s">
        <v>52</v>
      </c>
      <c r="AG9" s="12" t="s">
        <v>53</v>
      </c>
      <c r="AH9" s="12" t="s">
        <v>54</v>
      </c>
      <c r="AI9" s="12" t="s">
        <v>55</v>
      </c>
      <c r="AJ9" s="12" t="s">
        <v>56</v>
      </c>
      <c r="AK9" s="12" t="s">
        <v>57</v>
      </c>
      <c r="AL9" s="12" t="s">
        <v>58</v>
      </c>
      <c r="AM9" s="12" t="s">
        <v>59</v>
      </c>
      <c r="AN9" s="12" t="s">
        <v>60</v>
      </c>
      <c r="AO9" s="12" t="s">
        <v>61</v>
      </c>
      <c r="AP9" s="12" t="s">
        <v>62</v>
      </c>
    </row>
    <row r="10" spans="1:42" ht="27" customHeight="1">
      <c r="A10" s="233"/>
      <c r="B10" s="14" t="s">
        <v>63</v>
      </c>
      <c r="C10" s="15" t="s">
        <v>64</v>
      </c>
      <c r="D10" s="15" t="s">
        <v>64</v>
      </c>
      <c r="E10" s="15" t="s">
        <v>65</v>
      </c>
      <c r="F10" s="15" t="s">
        <v>64</v>
      </c>
      <c r="G10" s="15" t="s">
        <v>64</v>
      </c>
      <c r="H10" s="15" t="s">
        <v>65</v>
      </c>
      <c r="I10" s="15" t="s">
        <v>65</v>
      </c>
      <c r="J10" s="15" t="s">
        <v>65</v>
      </c>
      <c r="K10" s="15" t="s">
        <v>64</v>
      </c>
      <c r="L10" s="15" t="s">
        <v>64</v>
      </c>
      <c r="M10" s="15" t="s">
        <v>64</v>
      </c>
      <c r="N10" s="15" t="s">
        <v>64</v>
      </c>
      <c r="O10" s="15" t="s">
        <v>64</v>
      </c>
      <c r="P10" s="15" t="s">
        <v>64</v>
      </c>
      <c r="Q10" s="15" t="s">
        <v>64</v>
      </c>
      <c r="R10" s="15" t="s">
        <v>65</v>
      </c>
      <c r="S10" s="15" t="s">
        <v>64</v>
      </c>
      <c r="T10" s="15" t="s">
        <v>64</v>
      </c>
      <c r="U10" s="15" t="s">
        <v>64</v>
      </c>
      <c r="V10" s="15" t="s">
        <v>64</v>
      </c>
      <c r="W10" s="15" t="s">
        <v>65</v>
      </c>
      <c r="X10" s="15" t="s">
        <v>65</v>
      </c>
      <c r="Y10" s="15" t="s">
        <v>64</v>
      </c>
      <c r="Z10" s="15" t="s">
        <v>65</v>
      </c>
      <c r="AA10" s="15" t="s">
        <v>64</v>
      </c>
      <c r="AB10" s="15" t="s">
        <v>64</v>
      </c>
      <c r="AC10" s="15" t="s">
        <v>65</v>
      </c>
      <c r="AD10" s="15" t="s">
        <v>65</v>
      </c>
      <c r="AE10" s="15" t="s">
        <v>64</v>
      </c>
      <c r="AF10" s="16" t="s">
        <v>64</v>
      </c>
      <c r="AG10" s="15" t="s">
        <v>64</v>
      </c>
      <c r="AH10" s="15" t="s">
        <v>64</v>
      </c>
      <c r="AI10" s="15" t="s">
        <v>64</v>
      </c>
      <c r="AJ10" s="15" t="s">
        <v>64</v>
      </c>
      <c r="AK10" s="15" t="s">
        <v>64</v>
      </c>
      <c r="AL10" s="15" t="s">
        <v>64</v>
      </c>
      <c r="AM10" s="15" t="s">
        <v>65</v>
      </c>
      <c r="AN10" s="15" t="s">
        <v>64</v>
      </c>
      <c r="AO10" s="15" t="s">
        <v>64</v>
      </c>
      <c r="AP10" s="17" t="s">
        <v>64</v>
      </c>
    </row>
    <row r="11" spans="1:42" ht="27" customHeight="1">
      <c r="A11" s="281"/>
      <c r="B11" s="14" t="s">
        <v>66</v>
      </c>
      <c r="C11" s="15">
        <v>47</v>
      </c>
      <c r="D11" s="15">
        <v>35</v>
      </c>
      <c r="E11" s="15">
        <v>39</v>
      </c>
      <c r="F11" s="15">
        <v>64</v>
      </c>
      <c r="G11" s="15">
        <v>47</v>
      </c>
      <c r="H11" s="15">
        <v>39</v>
      </c>
      <c r="I11" s="15">
        <v>32</v>
      </c>
      <c r="J11" s="15">
        <v>33</v>
      </c>
      <c r="K11" s="15">
        <v>44</v>
      </c>
      <c r="L11" s="15">
        <v>64</v>
      </c>
      <c r="M11" s="15">
        <v>72</v>
      </c>
      <c r="N11" s="15">
        <v>33</v>
      </c>
      <c r="O11" s="15">
        <v>27</v>
      </c>
      <c r="P11" s="15">
        <v>40</v>
      </c>
      <c r="Q11" s="15">
        <v>25</v>
      </c>
      <c r="R11" s="15">
        <v>52</v>
      </c>
      <c r="S11" s="15">
        <v>55</v>
      </c>
      <c r="T11" s="15">
        <v>42</v>
      </c>
      <c r="U11" s="15">
        <v>29</v>
      </c>
      <c r="V11" s="15">
        <v>51</v>
      </c>
      <c r="W11" s="15">
        <v>58</v>
      </c>
      <c r="X11" s="15">
        <v>31</v>
      </c>
      <c r="Y11" s="15">
        <v>61</v>
      </c>
      <c r="Z11" s="15">
        <v>38</v>
      </c>
      <c r="AA11" s="15">
        <v>53</v>
      </c>
      <c r="AB11" s="15">
        <v>57</v>
      </c>
      <c r="AC11" s="15">
        <v>43</v>
      </c>
      <c r="AD11" s="15">
        <v>36</v>
      </c>
      <c r="AE11" s="15">
        <v>63</v>
      </c>
      <c r="AF11" s="18">
        <v>26</v>
      </c>
      <c r="AG11" s="15">
        <v>35</v>
      </c>
      <c r="AH11" s="15">
        <v>62</v>
      </c>
      <c r="AI11" s="15">
        <v>31</v>
      </c>
      <c r="AJ11" s="15">
        <v>63</v>
      </c>
      <c r="AK11" s="15">
        <v>32</v>
      </c>
      <c r="AL11" s="15">
        <v>33</v>
      </c>
      <c r="AM11" s="15">
        <v>34</v>
      </c>
      <c r="AN11" s="15">
        <v>24</v>
      </c>
      <c r="AO11" s="15">
        <v>22</v>
      </c>
      <c r="AP11" s="17">
        <v>54</v>
      </c>
    </row>
    <row r="12" spans="1:42" ht="27" customHeight="1">
      <c r="A12" s="281"/>
      <c r="B12" s="14" t="s">
        <v>67</v>
      </c>
      <c r="C12" s="15">
        <v>7</v>
      </c>
      <c r="D12" s="15">
        <v>6</v>
      </c>
      <c r="E12" s="15">
        <v>5</v>
      </c>
      <c r="F12" s="15">
        <v>5</v>
      </c>
      <c r="G12" s="15">
        <v>4</v>
      </c>
      <c r="H12" s="15">
        <v>4</v>
      </c>
      <c r="I12" s="15">
        <v>6</v>
      </c>
      <c r="J12" s="15">
        <v>6</v>
      </c>
      <c r="K12" s="15">
        <v>6</v>
      </c>
      <c r="L12" s="15">
        <v>2</v>
      </c>
      <c r="M12" s="15">
        <v>2</v>
      </c>
      <c r="N12" s="15">
        <v>4</v>
      </c>
      <c r="O12" s="15">
        <v>3</v>
      </c>
      <c r="P12" s="15">
        <v>7</v>
      </c>
      <c r="Q12" s="15">
        <v>3</v>
      </c>
      <c r="R12" s="15">
        <v>2</v>
      </c>
      <c r="S12" s="15">
        <v>3</v>
      </c>
      <c r="T12" s="15">
        <v>3</v>
      </c>
      <c r="U12" s="15">
        <v>3</v>
      </c>
      <c r="V12" s="15">
        <v>9</v>
      </c>
      <c r="W12" s="15">
        <v>1</v>
      </c>
      <c r="X12" s="15">
        <v>5</v>
      </c>
      <c r="Y12" s="15">
        <v>4</v>
      </c>
      <c r="Z12" s="15">
        <v>4</v>
      </c>
      <c r="AA12" s="15">
        <v>1</v>
      </c>
      <c r="AB12" s="15">
        <v>6</v>
      </c>
      <c r="AC12" s="15">
        <v>4</v>
      </c>
      <c r="AD12" s="15">
        <v>6</v>
      </c>
      <c r="AE12" s="15">
        <v>4</v>
      </c>
      <c r="AF12" s="18">
        <v>3</v>
      </c>
      <c r="AG12" s="15">
        <v>5</v>
      </c>
      <c r="AH12" s="15">
        <v>2</v>
      </c>
      <c r="AI12" s="15">
        <v>4</v>
      </c>
      <c r="AJ12" s="15">
        <v>7</v>
      </c>
      <c r="AK12" s="15">
        <v>3</v>
      </c>
      <c r="AL12" s="15">
        <v>6</v>
      </c>
      <c r="AM12" s="15">
        <v>6</v>
      </c>
      <c r="AN12" s="15">
        <v>5</v>
      </c>
      <c r="AO12" s="15">
        <v>5</v>
      </c>
      <c r="AP12" s="17">
        <v>3</v>
      </c>
    </row>
    <row r="13" spans="1:42" ht="27" customHeight="1">
      <c r="A13" s="281"/>
      <c r="B13" s="14" t="s">
        <v>68</v>
      </c>
      <c r="C13" s="19">
        <v>27</v>
      </c>
      <c r="D13" s="19">
        <v>6</v>
      </c>
      <c r="E13" s="19">
        <v>17</v>
      </c>
      <c r="F13" s="19">
        <v>30</v>
      </c>
      <c r="G13" s="15">
        <v>23</v>
      </c>
      <c r="H13" s="15">
        <v>33</v>
      </c>
      <c r="I13" s="15">
        <v>26</v>
      </c>
      <c r="J13" s="15">
        <v>13</v>
      </c>
      <c r="K13" s="19">
        <v>30</v>
      </c>
      <c r="L13" s="19">
        <v>20</v>
      </c>
      <c r="M13" s="15">
        <v>52</v>
      </c>
      <c r="N13" s="15">
        <v>28</v>
      </c>
      <c r="O13" s="15">
        <v>19</v>
      </c>
      <c r="P13" s="15">
        <v>16</v>
      </c>
      <c r="Q13" s="15">
        <v>17</v>
      </c>
      <c r="R13" s="19">
        <v>49</v>
      </c>
      <c r="S13" s="15">
        <v>35</v>
      </c>
      <c r="T13" s="15">
        <v>22</v>
      </c>
      <c r="U13" s="15">
        <v>26</v>
      </c>
      <c r="V13" s="15">
        <v>17</v>
      </c>
      <c r="W13" s="15">
        <v>48</v>
      </c>
      <c r="X13" s="15">
        <v>25</v>
      </c>
      <c r="Y13" s="15">
        <v>40</v>
      </c>
      <c r="Z13" s="15">
        <v>28</v>
      </c>
      <c r="AA13" s="15">
        <v>33</v>
      </c>
      <c r="AB13" s="15">
        <v>33</v>
      </c>
      <c r="AC13" s="15">
        <v>21</v>
      </c>
      <c r="AD13" s="15">
        <v>31</v>
      </c>
      <c r="AE13" s="15">
        <v>39</v>
      </c>
      <c r="AF13" s="20">
        <v>21</v>
      </c>
      <c r="AG13" s="15">
        <v>19</v>
      </c>
      <c r="AH13" s="15">
        <v>42</v>
      </c>
      <c r="AI13" s="15">
        <v>27</v>
      </c>
      <c r="AJ13" s="19">
        <v>44</v>
      </c>
      <c r="AK13" s="15">
        <v>26</v>
      </c>
      <c r="AL13" s="19">
        <v>23</v>
      </c>
      <c r="AM13" s="19">
        <v>24</v>
      </c>
      <c r="AN13" s="19">
        <v>12</v>
      </c>
      <c r="AO13" s="19">
        <v>10</v>
      </c>
      <c r="AP13" s="21">
        <v>44</v>
      </c>
    </row>
    <row r="14" spans="1:42" ht="90">
      <c r="A14" s="281"/>
      <c r="B14" s="22" t="s">
        <v>69</v>
      </c>
      <c r="C14" s="23" t="s">
        <v>70</v>
      </c>
      <c r="D14" s="24" t="s">
        <v>71</v>
      </c>
      <c r="E14" s="23" t="s">
        <v>72</v>
      </c>
      <c r="F14" s="23" t="s">
        <v>73</v>
      </c>
      <c r="G14" s="24" t="s">
        <v>74</v>
      </c>
      <c r="H14" s="24" t="s">
        <v>75</v>
      </c>
      <c r="I14" s="23" t="s">
        <v>76</v>
      </c>
      <c r="J14" s="24" t="s">
        <v>77</v>
      </c>
      <c r="K14" s="23" t="s">
        <v>78</v>
      </c>
      <c r="L14" s="24" t="s">
        <v>79</v>
      </c>
      <c r="M14" s="23" t="s">
        <v>80</v>
      </c>
      <c r="N14" s="23" t="s">
        <v>81</v>
      </c>
      <c r="O14" s="25" t="s">
        <v>82</v>
      </c>
      <c r="P14" s="23" t="s">
        <v>83</v>
      </c>
      <c r="Q14" s="23" t="s">
        <v>84</v>
      </c>
      <c r="R14" s="23" t="s">
        <v>85</v>
      </c>
      <c r="S14" s="23" t="s">
        <v>86</v>
      </c>
      <c r="T14" s="23" t="s">
        <v>87</v>
      </c>
      <c r="U14" s="23" t="s">
        <v>88</v>
      </c>
      <c r="V14" s="23" t="s">
        <v>89</v>
      </c>
      <c r="W14" s="23" t="s">
        <v>90</v>
      </c>
      <c r="X14" s="23" t="s">
        <v>91</v>
      </c>
      <c r="Y14" s="23" t="s">
        <v>92</v>
      </c>
      <c r="Z14" s="23" t="s">
        <v>93</v>
      </c>
      <c r="AA14" s="23" t="s">
        <v>94</v>
      </c>
      <c r="AB14" s="23" t="s">
        <v>95</v>
      </c>
      <c r="AC14" s="23" t="s">
        <v>96</v>
      </c>
      <c r="AD14" s="23" t="s">
        <v>97</v>
      </c>
      <c r="AE14" s="23" t="s">
        <v>98</v>
      </c>
      <c r="AF14" s="23" t="s">
        <v>99</v>
      </c>
      <c r="AG14" s="23" t="s">
        <v>100</v>
      </c>
      <c r="AH14" s="23" t="s">
        <v>101</v>
      </c>
      <c r="AI14" s="23" t="s">
        <v>102</v>
      </c>
      <c r="AJ14" s="23" t="s">
        <v>103</v>
      </c>
      <c r="AK14" s="23" t="s">
        <v>104</v>
      </c>
      <c r="AL14" s="23" t="s">
        <v>105</v>
      </c>
      <c r="AM14" s="23" t="s">
        <v>106</v>
      </c>
      <c r="AN14" s="23" t="s">
        <v>107</v>
      </c>
      <c r="AO14" s="23" t="s">
        <v>108</v>
      </c>
      <c r="AP14" s="26" t="s">
        <v>109</v>
      </c>
    </row>
    <row r="15" spans="1:42" ht="27" customHeight="1">
      <c r="A15" s="282"/>
      <c r="B15" s="27" t="s">
        <v>110</v>
      </c>
      <c r="C15" s="28" t="s">
        <v>111</v>
      </c>
      <c r="D15" s="28" t="s">
        <v>112</v>
      </c>
      <c r="E15" s="28" t="s">
        <v>112</v>
      </c>
      <c r="F15" s="28" t="s">
        <v>112</v>
      </c>
      <c r="G15" s="28" t="s">
        <v>111</v>
      </c>
      <c r="H15" s="28" t="s">
        <v>111</v>
      </c>
      <c r="I15" s="28" t="s">
        <v>111</v>
      </c>
      <c r="J15" s="28" t="s">
        <v>111</v>
      </c>
      <c r="K15" s="28" t="s">
        <v>111</v>
      </c>
      <c r="L15" s="28" t="s">
        <v>112</v>
      </c>
      <c r="M15" s="28" t="s">
        <v>113</v>
      </c>
      <c r="N15" s="28" t="s">
        <v>111</v>
      </c>
      <c r="O15" s="28" t="s">
        <v>112</v>
      </c>
      <c r="P15" s="28" t="s">
        <v>113</v>
      </c>
      <c r="Q15" s="28" t="s">
        <v>111</v>
      </c>
      <c r="R15" s="28" t="s">
        <v>111</v>
      </c>
      <c r="S15" s="28" t="s">
        <v>112</v>
      </c>
      <c r="T15" s="28" t="s">
        <v>112</v>
      </c>
      <c r="U15" s="28" t="s">
        <v>112</v>
      </c>
      <c r="V15" s="28" t="s">
        <v>112</v>
      </c>
      <c r="W15" s="28" t="s">
        <v>113</v>
      </c>
      <c r="X15" s="28" t="s">
        <v>112</v>
      </c>
      <c r="Y15" s="28" t="s">
        <v>111</v>
      </c>
      <c r="Z15" s="28" t="s">
        <v>111</v>
      </c>
      <c r="AA15" s="28" t="s">
        <v>112</v>
      </c>
      <c r="AB15" s="28" t="s">
        <v>112</v>
      </c>
      <c r="AC15" s="28" t="s">
        <v>111</v>
      </c>
      <c r="AD15" s="28" t="s">
        <v>112</v>
      </c>
      <c r="AE15" s="28" t="s">
        <v>112</v>
      </c>
      <c r="AF15" s="29" t="s">
        <v>112</v>
      </c>
      <c r="AG15" s="28" t="s">
        <v>111</v>
      </c>
      <c r="AH15" s="28" t="s">
        <v>111</v>
      </c>
      <c r="AI15" s="28" t="s">
        <v>111</v>
      </c>
      <c r="AJ15" s="28" t="s">
        <v>114</v>
      </c>
      <c r="AK15" s="28" t="s">
        <v>111</v>
      </c>
      <c r="AL15" s="28" t="s">
        <v>111</v>
      </c>
      <c r="AM15" s="28" t="s">
        <v>111</v>
      </c>
      <c r="AN15" s="28" t="s">
        <v>111</v>
      </c>
      <c r="AO15" s="28" t="s">
        <v>111</v>
      </c>
      <c r="AP15" s="30" t="s">
        <v>111</v>
      </c>
    </row>
    <row r="16" spans="1:42" ht="15.6">
      <c r="A16" s="31"/>
      <c r="B16" s="32"/>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4"/>
      <c r="AG16" s="33"/>
      <c r="AH16" s="33"/>
      <c r="AI16" s="33"/>
      <c r="AJ16" s="33"/>
      <c r="AK16" s="33"/>
      <c r="AL16" s="33"/>
      <c r="AM16" s="33"/>
      <c r="AN16" s="33"/>
      <c r="AO16" s="33"/>
      <c r="AP16" s="33"/>
    </row>
    <row r="17" spans="1:42" ht="30">
      <c r="A17" s="230" t="s">
        <v>115</v>
      </c>
      <c r="B17" s="14" t="s">
        <v>116</v>
      </c>
      <c r="C17" s="15" t="s">
        <v>117</v>
      </c>
      <c r="D17" s="15" t="s">
        <v>118</v>
      </c>
      <c r="E17" s="15" t="s">
        <v>119</v>
      </c>
      <c r="F17" s="15" t="s">
        <v>120</v>
      </c>
      <c r="G17" s="23" t="s">
        <v>121</v>
      </c>
      <c r="H17" s="15" t="s">
        <v>122</v>
      </c>
      <c r="I17" s="15" t="s">
        <v>122</v>
      </c>
      <c r="J17" s="15" t="s">
        <v>122</v>
      </c>
      <c r="K17" s="15" t="s">
        <v>122</v>
      </c>
      <c r="L17" s="23" t="s">
        <v>123</v>
      </c>
      <c r="M17" s="19" t="s">
        <v>124</v>
      </c>
      <c r="N17" s="15" t="s">
        <v>119</v>
      </c>
      <c r="O17" s="15" t="s">
        <v>125</v>
      </c>
      <c r="P17" s="15" t="s">
        <v>125</v>
      </c>
      <c r="Q17" s="15" t="s">
        <v>125</v>
      </c>
      <c r="R17" s="15" t="s">
        <v>119</v>
      </c>
      <c r="S17" s="15" t="s">
        <v>125</v>
      </c>
      <c r="T17" s="15" t="s">
        <v>126</v>
      </c>
      <c r="U17" s="15" t="s">
        <v>125</v>
      </c>
      <c r="V17" s="15" t="s">
        <v>125</v>
      </c>
      <c r="W17" s="15" t="s">
        <v>127</v>
      </c>
      <c r="X17" s="15" t="s">
        <v>122</v>
      </c>
      <c r="Y17" s="15" t="s">
        <v>122</v>
      </c>
      <c r="Z17" s="15" t="s">
        <v>122</v>
      </c>
      <c r="AA17" s="15" t="s">
        <v>126</v>
      </c>
      <c r="AB17" s="15" t="s">
        <v>128</v>
      </c>
      <c r="AC17" s="15" t="s">
        <v>122</v>
      </c>
      <c r="AD17" s="15" t="s">
        <v>122</v>
      </c>
      <c r="AE17" s="15" t="s">
        <v>129</v>
      </c>
      <c r="AF17" s="16" t="s">
        <v>128</v>
      </c>
      <c r="AG17" s="15" t="s">
        <v>130</v>
      </c>
      <c r="AH17" s="15" t="s">
        <v>128</v>
      </c>
      <c r="AI17" s="15" t="s">
        <v>128</v>
      </c>
      <c r="AJ17" s="15" t="s">
        <v>119</v>
      </c>
      <c r="AK17" s="15" t="s">
        <v>128</v>
      </c>
      <c r="AL17" s="19" t="s">
        <v>131</v>
      </c>
      <c r="AM17" s="19" t="s">
        <v>131</v>
      </c>
      <c r="AN17" s="19" t="s">
        <v>132</v>
      </c>
      <c r="AO17" s="15" t="s">
        <v>133</v>
      </c>
      <c r="AP17" s="17" t="s">
        <v>122</v>
      </c>
    </row>
    <row r="18" spans="1:42" ht="32.25" customHeight="1">
      <c r="A18" s="277"/>
      <c r="B18" s="14" t="s">
        <v>134</v>
      </c>
      <c r="C18" s="15" t="s">
        <v>135</v>
      </c>
      <c r="D18" s="15" t="s">
        <v>136</v>
      </c>
      <c r="E18" s="15" t="s">
        <v>135</v>
      </c>
      <c r="F18" s="15" t="s">
        <v>135</v>
      </c>
      <c r="G18" s="15" t="s">
        <v>136</v>
      </c>
      <c r="H18" s="15" t="s">
        <v>136</v>
      </c>
      <c r="I18" s="15" t="s">
        <v>136</v>
      </c>
      <c r="J18" s="15" t="s">
        <v>136</v>
      </c>
      <c r="K18" s="15" t="s">
        <v>136</v>
      </c>
      <c r="L18" s="15" t="s">
        <v>136</v>
      </c>
      <c r="M18" s="15" t="s">
        <v>136</v>
      </c>
      <c r="N18" s="15" t="s">
        <v>135</v>
      </c>
      <c r="O18" s="15" t="s">
        <v>135</v>
      </c>
      <c r="P18" s="15" t="s">
        <v>135</v>
      </c>
      <c r="Q18" s="15" t="s">
        <v>135</v>
      </c>
      <c r="R18" s="15" t="s">
        <v>135</v>
      </c>
      <c r="S18" s="15" t="s">
        <v>135</v>
      </c>
      <c r="T18" s="15" t="s">
        <v>136</v>
      </c>
      <c r="U18" s="15" t="s">
        <v>135</v>
      </c>
      <c r="V18" s="15" t="s">
        <v>135</v>
      </c>
      <c r="W18" s="15" t="s">
        <v>135</v>
      </c>
      <c r="X18" s="15" t="s">
        <v>136</v>
      </c>
      <c r="Y18" s="15" t="s">
        <v>136</v>
      </c>
      <c r="Z18" s="15" t="s">
        <v>136</v>
      </c>
      <c r="AA18" s="15" t="s">
        <v>135</v>
      </c>
      <c r="AB18" s="15" t="s">
        <v>136</v>
      </c>
      <c r="AC18" s="15" t="s">
        <v>136</v>
      </c>
      <c r="AD18" s="15" t="s">
        <v>136</v>
      </c>
      <c r="AE18" s="15" t="s">
        <v>135</v>
      </c>
      <c r="AF18" s="15" t="s">
        <v>135</v>
      </c>
      <c r="AG18" s="15" t="s">
        <v>135</v>
      </c>
      <c r="AH18" s="15" t="s">
        <v>135</v>
      </c>
      <c r="AI18" s="15" t="s">
        <v>135</v>
      </c>
      <c r="AJ18" s="15" t="s">
        <v>135</v>
      </c>
      <c r="AK18" s="15" t="s">
        <v>135</v>
      </c>
      <c r="AL18" s="15" t="s">
        <v>135</v>
      </c>
      <c r="AM18" s="15" t="s">
        <v>135</v>
      </c>
      <c r="AN18" s="15" t="s">
        <v>135</v>
      </c>
      <c r="AO18" s="15" t="s">
        <v>135</v>
      </c>
      <c r="AP18" s="15" t="s">
        <v>136</v>
      </c>
    </row>
    <row r="19" spans="1:42" ht="32.25" customHeight="1">
      <c r="A19" s="277"/>
      <c r="B19" s="14" t="s">
        <v>137</v>
      </c>
      <c r="C19" s="15" t="s">
        <v>138</v>
      </c>
      <c r="D19" s="15" t="s">
        <v>138</v>
      </c>
      <c r="E19" s="15" t="s">
        <v>138</v>
      </c>
      <c r="F19" s="15" t="s">
        <v>138</v>
      </c>
      <c r="G19" s="15" t="s">
        <v>139</v>
      </c>
      <c r="H19" s="15" t="s">
        <v>138</v>
      </c>
      <c r="I19" s="15" t="s">
        <v>138</v>
      </c>
      <c r="J19" s="15" t="s">
        <v>138</v>
      </c>
      <c r="K19" s="15" t="s">
        <v>138</v>
      </c>
      <c r="L19" s="15" t="s">
        <v>138</v>
      </c>
      <c r="M19" s="15" t="s">
        <v>138</v>
      </c>
      <c r="N19" s="15" t="s">
        <v>139</v>
      </c>
      <c r="O19" s="15" t="s">
        <v>139</v>
      </c>
      <c r="P19" s="15" t="s">
        <v>139</v>
      </c>
      <c r="Q19" s="15" t="s">
        <v>139</v>
      </c>
      <c r="R19" s="15" t="s">
        <v>139</v>
      </c>
      <c r="S19" s="15" t="s">
        <v>139</v>
      </c>
      <c r="T19" s="15" t="s">
        <v>138</v>
      </c>
      <c r="U19" s="15" t="s">
        <v>139</v>
      </c>
      <c r="V19" s="15" t="s">
        <v>138</v>
      </c>
      <c r="W19" s="15" t="s">
        <v>138</v>
      </c>
      <c r="X19" s="15" t="s">
        <v>138</v>
      </c>
      <c r="Y19" s="15" t="s">
        <v>139</v>
      </c>
      <c r="Z19" s="15" t="s">
        <v>139</v>
      </c>
      <c r="AA19" s="15" t="s">
        <v>139</v>
      </c>
      <c r="AB19" s="15" t="s">
        <v>138</v>
      </c>
      <c r="AC19" s="15" t="s">
        <v>139</v>
      </c>
      <c r="AD19" s="15" t="s">
        <v>138</v>
      </c>
      <c r="AE19" s="15" t="s">
        <v>138</v>
      </c>
      <c r="AF19" s="18" t="s">
        <v>139</v>
      </c>
      <c r="AG19" s="15" t="s">
        <v>139</v>
      </c>
      <c r="AH19" s="15" t="s">
        <v>138</v>
      </c>
      <c r="AI19" s="15" t="s">
        <v>138</v>
      </c>
      <c r="AJ19" s="15" t="s">
        <v>139</v>
      </c>
      <c r="AK19" s="15" t="s">
        <v>138</v>
      </c>
      <c r="AL19" s="15" t="s">
        <v>138</v>
      </c>
      <c r="AM19" s="15" t="s">
        <v>139</v>
      </c>
      <c r="AN19" s="15" t="s">
        <v>138</v>
      </c>
      <c r="AO19" s="15" t="s">
        <v>138</v>
      </c>
      <c r="AP19" s="17" t="s">
        <v>139</v>
      </c>
    </row>
    <row r="20" spans="1:42" ht="32.25" customHeight="1">
      <c r="A20" s="277"/>
      <c r="B20" s="14" t="s">
        <v>140</v>
      </c>
      <c r="C20" s="15" t="s">
        <v>141</v>
      </c>
      <c r="D20" s="15" t="s">
        <v>141</v>
      </c>
      <c r="E20" s="15" t="s">
        <v>141</v>
      </c>
      <c r="F20" s="15" t="s">
        <v>142</v>
      </c>
      <c r="G20" s="15" t="s">
        <v>143</v>
      </c>
      <c r="H20" s="15" t="s">
        <v>141</v>
      </c>
      <c r="I20" s="15" t="s">
        <v>141</v>
      </c>
      <c r="J20" s="15" t="s">
        <v>141</v>
      </c>
      <c r="K20" s="15" t="s">
        <v>141</v>
      </c>
      <c r="L20" s="15" t="s">
        <v>141</v>
      </c>
      <c r="M20" s="15" t="s">
        <v>141</v>
      </c>
      <c r="N20" s="15" t="s">
        <v>144</v>
      </c>
      <c r="O20" s="15" t="s">
        <v>144</v>
      </c>
      <c r="P20" s="15" t="s">
        <v>144</v>
      </c>
      <c r="Q20" s="15" t="s">
        <v>144</v>
      </c>
      <c r="R20" s="15" t="s">
        <v>145</v>
      </c>
      <c r="S20" s="15" t="s">
        <v>146</v>
      </c>
      <c r="T20" s="15" t="s">
        <v>141</v>
      </c>
      <c r="U20" s="15" t="s">
        <v>147</v>
      </c>
      <c r="V20" s="15" t="s">
        <v>141</v>
      </c>
      <c r="W20" s="15" t="s">
        <v>141</v>
      </c>
      <c r="X20" s="15" t="s">
        <v>141</v>
      </c>
      <c r="Y20" s="15" t="s">
        <v>148</v>
      </c>
      <c r="Z20" s="15" t="s">
        <v>149</v>
      </c>
      <c r="AA20" s="15" t="s">
        <v>150</v>
      </c>
      <c r="AB20" s="15" t="s">
        <v>141</v>
      </c>
      <c r="AC20" s="15" t="s">
        <v>151</v>
      </c>
      <c r="AD20" s="15" t="s">
        <v>141</v>
      </c>
      <c r="AE20" s="15" t="s">
        <v>141</v>
      </c>
      <c r="AF20" s="18" t="s">
        <v>152</v>
      </c>
      <c r="AG20" s="15" t="s">
        <v>144</v>
      </c>
      <c r="AH20" s="15" t="s">
        <v>141</v>
      </c>
      <c r="AI20" s="15" t="s">
        <v>141</v>
      </c>
      <c r="AJ20" s="15" t="s">
        <v>143</v>
      </c>
      <c r="AK20" s="15" t="s">
        <v>141</v>
      </c>
      <c r="AL20" s="15" t="s">
        <v>141</v>
      </c>
      <c r="AM20" s="15" t="s">
        <v>153</v>
      </c>
      <c r="AN20" s="15" t="s">
        <v>141</v>
      </c>
      <c r="AO20" s="15" t="s">
        <v>141</v>
      </c>
      <c r="AP20" s="17" t="s">
        <v>154</v>
      </c>
    </row>
    <row r="21" spans="1:42" ht="32.25" customHeight="1">
      <c r="A21" s="277"/>
      <c r="B21" s="14" t="s">
        <v>155</v>
      </c>
      <c r="C21" s="15">
        <v>7</v>
      </c>
      <c r="D21" s="15">
        <v>7</v>
      </c>
      <c r="E21" s="15">
        <v>10</v>
      </c>
      <c r="F21" s="15">
        <v>8</v>
      </c>
      <c r="G21" s="15">
        <v>8</v>
      </c>
      <c r="H21" s="15">
        <v>6</v>
      </c>
      <c r="I21" s="15">
        <v>8</v>
      </c>
      <c r="J21" s="15">
        <v>8</v>
      </c>
      <c r="K21" s="15">
        <v>8</v>
      </c>
      <c r="L21" s="15">
        <v>8</v>
      </c>
      <c r="M21" s="15">
        <v>8</v>
      </c>
      <c r="N21" s="15">
        <v>10</v>
      </c>
      <c r="O21" s="15">
        <v>8</v>
      </c>
      <c r="P21" s="15">
        <v>8</v>
      </c>
      <c r="Q21" s="15">
        <v>10</v>
      </c>
      <c r="R21" s="15">
        <v>8</v>
      </c>
      <c r="S21" s="15">
        <v>8</v>
      </c>
      <c r="T21" s="15">
        <v>12</v>
      </c>
      <c r="U21" s="15">
        <v>10</v>
      </c>
      <c r="V21" s="15">
        <v>5</v>
      </c>
      <c r="W21" s="15">
        <v>8</v>
      </c>
      <c r="X21" s="35">
        <v>45451</v>
      </c>
      <c r="Y21" s="15">
        <v>5</v>
      </c>
      <c r="Z21" s="15">
        <v>8</v>
      </c>
      <c r="AA21" s="15">
        <v>8</v>
      </c>
      <c r="AB21" s="15">
        <v>5</v>
      </c>
      <c r="AC21" s="15">
        <v>7</v>
      </c>
      <c r="AD21" s="15">
        <v>9</v>
      </c>
      <c r="AE21" s="15">
        <v>8</v>
      </c>
      <c r="AF21" s="36">
        <v>45450</v>
      </c>
      <c r="AG21" s="15">
        <v>5</v>
      </c>
      <c r="AH21" s="15">
        <v>4</v>
      </c>
      <c r="AI21" s="15">
        <v>6</v>
      </c>
      <c r="AJ21" s="35">
        <v>45450</v>
      </c>
      <c r="AK21" s="15">
        <v>8</v>
      </c>
      <c r="AL21" s="35">
        <v>45388</v>
      </c>
      <c r="AM21" s="35">
        <v>45388</v>
      </c>
      <c r="AN21" s="15">
        <v>10</v>
      </c>
      <c r="AO21" s="15">
        <v>8</v>
      </c>
      <c r="AP21" s="17">
        <v>4</v>
      </c>
    </row>
    <row r="22" spans="1:42" ht="32.25" customHeight="1">
      <c r="A22" s="278"/>
      <c r="B22" s="14" t="s">
        <v>156</v>
      </c>
      <c r="C22" s="142" t="s">
        <v>157</v>
      </c>
      <c r="D22" s="15">
        <v>5</v>
      </c>
      <c r="E22" s="15">
        <v>7</v>
      </c>
      <c r="F22" s="142" t="s">
        <v>157</v>
      </c>
      <c r="G22" s="15">
        <v>7</v>
      </c>
      <c r="H22" s="15">
        <v>6</v>
      </c>
      <c r="I22" s="15">
        <v>6</v>
      </c>
      <c r="J22" s="15">
        <v>7</v>
      </c>
      <c r="K22" s="15">
        <v>7</v>
      </c>
      <c r="L22" s="15">
        <v>6</v>
      </c>
      <c r="M22" s="15">
        <v>7</v>
      </c>
      <c r="N22" s="142" t="s">
        <v>157</v>
      </c>
      <c r="O22" s="15">
        <v>7</v>
      </c>
      <c r="P22" s="15">
        <v>7</v>
      </c>
      <c r="Q22" s="142" t="s">
        <v>157</v>
      </c>
      <c r="R22" s="15">
        <v>4</v>
      </c>
      <c r="S22" s="15">
        <v>7</v>
      </c>
      <c r="T22" s="15">
        <v>7</v>
      </c>
      <c r="U22" s="15">
        <v>7</v>
      </c>
      <c r="V22" s="142" t="s">
        <v>157</v>
      </c>
      <c r="W22" s="15">
        <v>7</v>
      </c>
      <c r="X22" s="15">
        <v>6</v>
      </c>
      <c r="Y22" s="15">
        <v>5</v>
      </c>
      <c r="Z22" s="15">
        <v>6</v>
      </c>
      <c r="AA22" s="15">
        <v>5</v>
      </c>
      <c r="AB22" s="15">
        <v>6</v>
      </c>
      <c r="AC22" s="15">
        <v>5</v>
      </c>
      <c r="AD22" s="15">
        <v>6</v>
      </c>
      <c r="AE22" s="15">
        <v>6</v>
      </c>
      <c r="AF22" s="18">
        <v>7</v>
      </c>
      <c r="AG22" s="15">
        <v>7</v>
      </c>
      <c r="AH22" s="15">
        <v>5</v>
      </c>
      <c r="AI22" s="15">
        <v>7</v>
      </c>
      <c r="AJ22" s="15">
        <v>7</v>
      </c>
      <c r="AK22" s="15">
        <v>6</v>
      </c>
      <c r="AL22" s="15">
        <v>7</v>
      </c>
      <c r="AM22" s="15">
        <v>7</v>
      </c>
      <c r="AN22" s="15">
        <v>7</v>
      </c>
      <c r="AO22" s="15">
        <v>6</v>
      </c>
      <c r="AP22" s="17">
        <v>7</v>
      </c>
    </row>
    <row r="23" spans="1:42" ht="15.75" customHeight="1">
      <c r="A23" s="31"/>
      <c r="B23" s="32"/>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4"/>
      <c r="AG23" s="33"/>
      <c r="AH23" s="33"/>
      <c r="AI23" s="33"/>
      <c r="AJ23" s="33"/>
      <c r="AK23" s="33"/>
      <c r="AL23" s="33"/>
      <c r="AM23" s="33"/>
      <c r="AN23" s="33"/>
      <c r="AO23" s="33"/>
      <c r="AP23" s="33"/>
    </row>
    <row r="24" spans="1:42" ht="30" customHeight="1">
      <c r="A24" s="230" t="s">
        <v>158</v>
      </c>
      <c r="B24" s="14" t="s">
        <v>159</v>
      </c>
      <c r="C24" s="15" t="s">
        <v>160</v>
      </c>
      <c r="D24" s="15" t="s">
        <v>160</v>
      </c>
      <c r="E24" s="15" t="s">
        <v>160</v>
      </c>
      <c r="F24" s="15" t="s">
        <v>161</v>
      </c>
      <c r="G24" s="15" t="s">
        <v>160</v>
      </c>
      <c r="H24" s="15" t="s">
        <v>161</v>
      </c>
      <c r="I24" s="15" t="s">
        <v>161</v>
      </c>
      <c r="J24" s="15" t="s">
        <v>162</v>
      </c>
      <c r="K24" s="15" t="s">
        <v>162</v>
      </c>
      <c r="L24" s="15" t="s">
        <v>160</v>
      </c>
      <c r="M24" s="15" t="s">
        <v>161</v>
      </c>
      <c r="N24" s="15" t="s">
        <v>160</v>
      </c>
      <c r="O24" s="15" t="s">
        <v>163</v>
      </c>
      <c r="P24" s="15" t="s">
        <v>160</v>
      </c>
      <c r="Q24" s="15" t="s">
        <v>160</v>
      </c>
      <c r="R24" s="15" t="s">
        <v>164</v>
      </c>
      <c r="S24" s="15" t="s">
        <v>162</v>
      </c>
      <c r="T24" s="15" t="s">
        <v>162</v>
      </c>
      <c r="U24" s="15" t="s">
        <v>160</v>
      </c>
      <c r="V24" s="15" t="s">
        <v>165</v>
      </c>
      <c r="W24" s="15" t="s">
        <v>166</v>
      </c>
      <c r="X24" s="15" t="s">
        <v>160</v>
      </c>
      <c r="Y24" s="15" t="s">
        <v>162</v>
      </c>
      <c r="Z24" s="15" t="s">
        <v>162</v>
      </c>
      <c r="AA24" s="15" t="s">
        <v>166</v>
      </c>
      <c r="AB24" s="15" t="s">
        <v>167</v>
      </c>
      <c r="AC24" s="15" t="s">
        <v>162</v>
      </c>
      <c r="AD24" s="15" t="s">
        <v>162</v>
      </c>
      <c r="AE24" s="15" t="s">
        <v>167</v>
      </c>
      <c r="AF24" s="16" t="s">
        <v>160</v>
      </c>
      <c r="AG24" s="15" t="s">
        <v>167</v>
      </c>
      <c r="AH24" s="15" t="s">
        <v>161</v>
      </c>
      <c r="AI24" s="15" t="s">
        <v>160</v>
      </c>
      <c r="AJ24" s="15" t="s">
        <v>160</v>
      </c>
      <c r="AK24" s="15" t="s">
        <v>166</v>
      </c>
      <c r="AL24" s="15" t="s">
        <v>160</v>
      </c>
      <c r="AM24" s="15" t="s">
        <v>160</v>
      </c>
      <c r="AN24" s="15" t="s">
        <v>160</v>
      </c>
      <c r="AO24" s="15" t="s">
        <v>167</v>
      </c>
      <c r="AP24" s="17" t="s">
        <v>160</v>
      </c>
    </row>
    <row r="25" spans="1:42" ht="30" customHeight="1">
      <c r="A25" s="277"/>
      <c r="B25" s="14" t="s">
        <v>168</v>
      </c>
      <c r="C25" s="19" t="s">
        <v>169</v>
      </c>
      <c r="D25" s="15" t="s">
        <v>170</v>
      </c>
      <c r="E25" s="15" t="s">
        <v>171</v>
      </c>
      <c r="F25" s="15" t="s">
        <v>172</v>
      </c>
      <c r="G25" s="15" t="s">
        <v>173</v>
      </c>
      <c r="H25" s="15" t="s">
        <v>174</v>
      </c>
      <c r="I25" s="15" t="s">
        <v>174</v>
      </c>
      <c r="J25" s="15" t="s">
        <v>173</v>
      </c>
      <c r="K25" s="15" t="s">
        <v>175</v>
      </c>
      <c r="L25" s="15" t="s">
        <v>173</v>
      </c>
      <c r="M25" s="15" t="s">
        <v>173</v>
      </c>
      <c r="N25" s="15" t="s">
        <v>176</v>
      </c>
      <c r="O25" s="15" t="s">
        <v>176</v>
      </c>
      <c r="P25" s="15" t="s">
        <v>176</v>
      </c>
      <c r="Q25" s="15" t="s">
        <v>176</v>
      </c>
      <c r="R25" s="15" t="s">
        <v>177</v>
      </c>
      <c r="S25" s="15" t="s">
        <v>178</v>
      </c>
      <c r="T25" s="15" t="s">
        <v>170</v>
      </c>
      <c r="U25" s="15" t="s">
        <v>171</v>
      </c>
      <c r="V25" s="15" t="s">
        <v>172</v>
      </c>
      <c r="W25" s="15" t="s">
        <v>179</v>
      </c>
      <c r="X25" s="15" t="s">
        <v>173</v>
      </c>
      <c r="Y25" s="15" t="s">
        <v>174</v>
      </c>
      <c r="Z25" s="15" t="s">
        <v>174</v>
      </c>
      <c r="AA25" s="15" t="s">
        <v>173</v>
      </c>
      <c r="AB25" s="15" t="s">
        <v>180</v>
      </c>
      <c r="AC25" s="15" t="s">
        <v>174</v>
      </c>
      <c r="AD25" s="15" t="s">
        <v>174</v>
      </c>
      <c r="AE25" s="15" t="s">
        <v>180</v>
      </c>
      <c r="AF25" s="18" t="s">
        <v>176</v>
      </c>
      <c r="AG25" s="15" t="s">
        <v>176</v>
      </c>
      <c r="AH25" s="15" t="s">
        <v>181</v>
      </c>
      <c r="AI25" s="15" t="s">
        <v>173</v>
      </c>
      <c r="AJ25" s="15" t="s">
        <v>182</v>
      </c>
      <c r="AK25" s="15" t="s">
        <v>181</v>
      </c>
      <c r="AL25" s="15" t="s">
        <v>181</v>
      </c>
      <c r="AM25" s="15" t="s">
        <v>181</v>
      </c>
      <c r="AN25" s="15" t="s">
        <v>171</v>
      </c>
      <c r="AO25" s="15" t="s">
        <v>171</v>
      </c>
      <c r="AP25" s="17" t="s">
        <v>174</v>
      </c>
    </row>
    <row r="26" spans="1:42" ht="30" customHeight="1">
      <c r="A26" s="277"/>
      <c r="B26" s="14" t="s">
        <v>183</v>
      </c>
      <c r="C26" s="15" t="s">
        <v>184</v>
      </c>
      <c r="D26" s="15" t="s">
        <v>185</v>
      </c>
      <c r="E26" s="15" t="s">
        <v>186</v>
      </c>
      <c r="F26" s="15" t="s">
        <v>187</v>
      </c>
      <c r="G26" s="19" t="s">
        <v>188</v>
      </c>
      <c r="H26" s="19" t="s">
        <v>189</v>
      </c>
      <c r="I26" s="23" t="s">
        <v>190</v>
      </c>
      <c r="J26" s="23" t="s">
        <v>191</v>
      </c>
      <c r="K26" s="23" t="s">
        <v>192</v>
      </c>
      <c r="L26" s="15" t="s">
        <v>185</v>
      </c>
      <c r="M26" s="15" t="s">
        <v>193</v>
      </c>
      <c r="N26" s="15" t="s">
        <v>194</v>
      </c>
      <c r="O26" s="15" t="s">
        <v>195</v>
      </c>
      <c r="P26" s="15" t="s">
        <v>196</v>
      </c>
      <c r="Q26" s="15" t="s">
        <v>197</v>
      </c>
      <c r="R26" s="15" t="s">
        <v>198</v>
      </c>
      <c r="S26" s="15" t="s">
        <v>199</v>
      </c>
      <c r="T26" s="15" t="s">
        <v>200</v>
      </c>
      <c r="U26" s="15" t="s">
        <v>201</v>
      </c>
      <c r="V26" s="15" t="s">
        <v>185</v>
      </c>
      <c r="W26" s="15" t="s">
        <v>202</v>
      </c>
      <c r="X26" s="15" t="s">
        <v>203</v>
      </c>
      <c r="Y26" s="15" t="s">
        <v>204</v>
      </c>
      <c r="Z26" s="15" t="s">
        <v>205</v>
      </c>
      <c r="AA26" s="2" t="s">
        <v>206</v>
      </c>
      <c r="AB26" s="15" t="s">
        <v>207</v>
      </c>
      <c r="AC26" s="15" t="s">
        <v>208</v>
      </c>
      <c r="AD26" s="15" t="s">
        <v>209</v>
      </c>
      <c r="AE26" s="23" t="s">
        <v>210</v>
      </c>
      <c r="AF26" s="18" t="s">
        <v>211</v>
      </c>
      <c r="AG26" s="15" t="s">
        <v>212</v>
      </c>
      <c r="AH26" s="15" t="s">
        <v>213</v>
      </c>
      <c r="AI26" s="15" t="s">
        <v>214</v>
      </c>
      <c r="AJ26" s="19" t="s">
        <v>215</v>
      </c>
      <c r="AK26" s="15" t="s">
        <v>216</v>
      </c>
      <c r="AL26" s="15" t="s">
        <v>217</v>
      </c>
      <c r="AM26" s="15" t="s">
        <v>217</v>
      </c>
      <c r="AN26" s="15" t="s">
        <v>218</v>
      </c>
      <c r="AO26" s="15" t="s">
        <v>219</v>
      </c>
      <c r="AP26" s="21" t="s">
        <v>220</v>
      </c>
    </row>
    <row r="27" spans="1:42" ht="30" customHeight="1">
      <c r="A27" s="277"/>
      <c r="B27" s="14" t="s">
        <v>221</v>
      </c>
      <c r="C27" s="19" t="s">
        <v>222</v>
      </c>
      <c r="D27" s="19" t="s">
        <v>223</v>
      </c>
      <c r="E27" s="19" t="s">
        <v>224</v>
      </c>
      <c r="F27" s="19" t="s">
        <v>224</v>
      </c>
      <c r="G27" s="19" t="s">
        <v>224</v>
      </c>
      <c r="H27" s="19" t="s">
        <v>225</v>
      </c>
      <c r="I27" s="19" t="s">
        <v>224</v>
      </c>
      <c r="J27" s="19" t="s">
        <v>222</v>
      </c>
      <c r="K27" s="19" t="s">
        <v>224</v>
      </c>
      <c r="L27" s="19" t="s">
        <v>224</v>
      </c>
      <c r="M27" s="19" t="s">
        <v>222</v>
      </c>
      <c r="N27" s="19" t="s">
        <v>224</v>
      </c>
      <c r="O27" s="19" t="s">
        <v>224</v>
      </c>
      <c r="P27" s="19" t="s">
        <v>224</v>
      </c>
      <c r="Q27" s="19" t="s">
        <v>224</v>
      </c>
      <c r="R27" s="19" t="s">
        <v>222</v>
      </c>
      <c r="S27" s="19" t="s">
        <v>224</v>
      </c>
      <c r="T27" s="19" t="s">
        <v>224</v>
      </c>
      <c r="U27" s="19" t="s">
        <v>224</v>
      </c>
      <c r="V27" s="19" t="s">
        <v>224</v>
      </c>
      <c r="W27" s="19" t="s">
        <v>222</v>
      </c>
      <c r="X27" s="19" t="s">
        <v>226</v>
      </c>
      <c r="Y27" s="19" t="s">
        <v>224</v>
      </c>
      <c r="Z27" s="15" t="s">
        <v>225</v>
      </c>
      <c r="AA27" s="15" t="s">
        <v>222</v>
      </c>
      <c r="AB27" s="15" t="s">
        <v>227</v>
      </c>
      <c r="AC27" s="15" t="s">
        <v>228</v>
      </c>
      <c r="AD27" s="19" t="s">
        <v>229</v>
      </c>
      <c r="AE27" s="15" t="s">
        <v>230</v>
      </c>
      <c r="AF27" s="18" t="s">
        <v>228</v>
      </c>
      <c r="AG27" s="15" t="s">
        <v>228</v>
      </c>
      <c r="AH27" s="15" t="s">
        <v>230</v>
      </c>
      <c r="AI27" s="15" t="s">
        <v>228</v>
      </c>
      <c r="AJ27" s="15" t="s">
        <v>228</v>
      </c>
      <c r="AK27" s="15" t="s">
        <v>228</v>
      </c>
      <c r="AL27" s="15" t="s">
        <v>228</v>
      </c>
      <c r="AM27" s="15" t="s">
        <v>228</v>
      </c>
      <c r="AN27" s="15" t="s">
        <v>228</v>
      </c>
      <c r="AO27" s="15" t="s">
        <v>228</v>
      </c>
      <c r="AP27" s="17" t="s">
        <v>222</v>
      </c>
    </row>
    <row r="28" spans="1:42" ht="30" customHeight="1">
      <c r="A28" s="277"/>
      <c r="B28" s="14" t="s">
        <v>231</v>
      </c>
      <c r="C28" s="15" t="s">
        <v>232</v>
      </c>
      <c r="D28" s="15" t="s">
        <v>232</v>
      </c>
      <c r="E28" s="15" t="s">
        <v>233</v>
      </c>
      <c r="F28" s="15" t="s">
        <v>233</v>
      </c>
      <c r="G28" s="15" t="s">
        <v>232</v>
      </c>
      <c r="H28" s="15" t="s">
        <v>232</v>
      </c>
      <c r="I28" s="15" t="s">
        <v>232</v>
      </c>
      <c r="J28" s="19" t="s">
        <v>233</v>
      </c>
      <c r="K28" s="15" t="s">
        <v>232</v>
      </c>
      <c r="L28" s="15" t="s">
        <v>232</v>
      </c>
      <c r="M28" s="19" t="s">
        <v>233</v>
      </c>
      <c r="N28" s="15" t="s">
        <v>232</v>
      </c>
      <c r="O28" s="15" t="s">
        <v>232</v>
      </c>
      <c r="P28" s="15" t="s">
        <v>232</v>
      </c>
      <c r="Q28" s="15" t="s">
        <v>232</v>
      </c>
      <c r="R28" s="15" t="s">
        <v>232</v>
      </c>
      <c r="S28" s="15" t="s">
        <v>232</v>
      </c>
      <c r="T28" s="15" t="s">
        <v>232</v>
      </c>
      <c r="U28" s="15" t="s">
        <v>232</v>
      </c>
      <c r="V28" s="15" t="s">
        <v>234</v>
      </c>
      <c r="W28" s="15" t="s">
        <v>232</v>
      </c>
      <c r="X28" s="15" t="s">
        <v>232</v>
      </c>
      <c r="Y28" s="15" t="s">
        <v>232</v>
      </c>
      <c r="Z28" s="15" t="s">
        <v>232</v>
      </c>
      <c r="AA28" s="15" t="s">
        <v>232</v>
      </c>
      <c r="AB28" s="15" t="s">
        <v>232</v>
      </c>
      <c r="AC28" s="15" t="s">
        <v>232</v>
      </c>
      <c r="AD28" s="15" t="s">
        <v>232</v>
      </c>
      <c r="AE28" s="15" t="s">
        <v>232</v>
      </c>
      <c r="AF28" s="18" t="s">
        <v>232</v>
      </c>
      <c r="AG28" s="15" t="s">
        <v>232</v>
      </c>
      <c r="AH28" s="15" t="s">
        <v>232</v>
      </c>
      <c r="AI28" s="15" t="s">
        <v>232</v>
      </c>
      <c r="AJ28" s="15" t="s">
        <v>233</v>
      </c>
      <c r="AK28" s="15" t="s">
        <v>232</v>
      </c>
      <c r="AL28" s="15" t="s">
        <v>232</v>
      </c>
      <c r="AM28" s="15" t="s">
        <v>232</v>
      </c>
      <c r="AN28" s="15" t="s">
        <v>232</v>
      </c>
      <c r="AO28" s="15" t="s">
        <v>234</v>
      </c>
      <c r="AP28" s="15" t="s">
        <v>232</v>
      </c>
    </row>
    <row r="29" spans="1:42" ht="30" customHeight="1">
      <c r="A29" s="277"/>
      <c r="B29" s="14" t="s">
        <v>235</v>
      </c>
      <c r="C29" s="15">
        <v>0.5</v>
      </c>
      <c r="D29" s="15">
        <v>2</v>
      </c>
      <c r="E29" s="15">
        <v>1</v>
      </c>
      <c r="F29" s="15">
        <v>1</v>
      </c>
      <c r="G29" s="15">
        <v>1</v>
      </c>
      <c r="H29" s="15">
        <v>0</v>
      </c>
      <c r="I29" s="15">
        <v>0</v>
      </c>
      <c r="J29" s="15">
        <v>0</v>
      </c>
      <c r="K29" s="15">
        <v>0</v>
      </c>
      <c r="L29" s="15">
        <v>0</v>
      </c>
      <c r="M29" s="15">
        <v>3</v>
      </c>
      <c r="N29" s="15">
        <v>5</v>
      </c>
      <c r="O29" s="15">
        <v>5</v>
      </c>
      <c r="P29" s="15">
        <v>5</v>
      </c>
      <c r="Q29" s="15">
        <v>5</v>
      </c>
      <c r="R29" s="15">
        <v>1</v>
      </c>
      <c r="S29" s="15">
        <v>3</v>
      </c>
      <c r="T29" s="15">
        <v>6</v>
      </c>
      <c r="U29" s="15">
        <v>1</v>
      </c>
      <c r="V29" s="15">
        <v>1</v>
      </c>
      <c r="W29" s="15">
        <v>1</v>
      </c>
      <c r="X29" s="15">
        <v>1</v>
      </c>
      <c r="Y29" s="15">
        <v>0</v>
      </c>
      <c r="Z29" s="15">
        <v>0</v>
      </c>
      <c r="AA29" s="15">
        <v>5</v>
      </c>
      <c r="AB29" s="15">
        <v>1</v>
      </c>
      <c r="AC29" s="15">
        <v>0</v>
      </c>
      <c r="AD29" s="15">
        <v>0</v>
      </c>
      <c r="AE29" s="15">
        <v>1</v>
      </c>
      <c r="AF29" s="18">
        <v>1.5</v>
      </c>
      <c r="AG29" s="15">
        <v>3</v>
      </c>
      <c r="AH29" s="15">
        <v>2</v>
      </c>
      <c r="AI29" s="15">
        <v>2</v>
      </c>
      <c r="AJ29" s="15">
        <v>8</v>
      </c>
      <c r="AK29" s="15">
        <v>2</v>
      </c>
      <c r="AL29" s="15">
        <v>2</v>
      </c>
      <c r="AM29" s="15">
        <v>2</v>
      </c>
      <c r="AN29" s="15">
        <v>6</v>
      </c>
      <c r="AO29" s="15">
        <v>1</v>
      </c>
      <c r="AP29" s="17">
        <v>0</v>
      </c>
    </row>
    <row r="30" spans="1:42" ht="30" customHeight="1">
      <c r="A30" s="277"/>
      <c r="B30" s="14" t="s">
        <v>236</v>
      </c>
      <c r="C30" s="19">
        <v>450</v>
      </c>
      <c r="D30" s="19">
        <v>430</v>
      </c>
      <c r="E30" s="15">
        <v>390</v>
      </c>
      <c r="F30" s="15">
        <v>480</v>
      </c>
      <c r="G30" s="15">
        <v>450</v>
      </c>
      <c r="H30" s="15">
        <v>480</v>
      </c>
      <c r="I30" s="15">
        <v>420</v>
      </c>
      <c r="J30" s="15">
        <v>500</v>
      </c>
      <c r="K30" s="15">
        <v>500</v>
      </c>
      <c r="L30" s="37">
        <v>480</v>
      </c>
      <c r="M30" s="15">
        <v>500</v>
      </c>
      <c r="N30" s="15">
        <v>500</v>
      </c>
      <c r="O30" s="15">
        <v>350</v>
      </c>
      <c r="P30" s="15">
        <v>400</v>
      </c>
      <c r="Q30" s="15">
        <v>400</v>
      </c>
      <c r="R30" s="15">
        <v>300</v>
      </c>
      <c r="S30" s="38">
        <v>450</v>
      </c>
      <c r="T30" s="15">
        <v>400</v>
      </c>
      <c r="U30" s="15">
        <v>400</v>
      </c>
      <c r="V30" s="15">
        <v>430</v>
      </c>
      <c r="W30" s="15">
        <v>350</v>
      </c>
      <c r="X30" s="15">
        <v>350</v>
      </c>
      <c r="Y30" s="15">
        <v>410</v>
      </c>
      <c r="Z30" s="15">
        <v>400</v>
      </c>
      <c r="AA30" s="15">
        <v>380</v>
      </c>
      <c r="AB30" s="15">
        <v>460</v>
      </c>
      <c r="AC30" s="15">
        <v>400</v>
      </c>
      <c r="AD30" s="15">
        <v>440</v>
      </c>
      <c r="AE30" s="15">
        <v>400</v>
      </c>
      <c r="AF30" s="18">
        <v>500</v>
      </c>
      <c r="AG30" s="15">
        <v>500</v>
      </c>
      <c r="AH30" s="15">
        <v>350</v>
      </c>
      <c r="AI30" s="15">
        <v>360</v>
      </c>
      <c r="AJ30" s="15">
        <v>400</v>
      </c>
      <c r="AK30" s="15">
        <v>420</v>
      </c>
      <c r="AL30" s="15">
        <v>400</v>
      </c>
      <c r="AM30" s="15">
        <v>400</v>
      </c>
      <c r="AN30" s="15">
        <v>400</v>
      </c>
      <c r="AO30" s="15">
        <v>350</v>
      </c>
      <c r="AP30" s="17" t="s">
        <v>237</v>
      </c>
    </row>
    <row r="31" spans="1:42" ht="30" customHeight="1">
      <c r="A31" s="277"/>
      <c r="B31" s="39" t="s">
        <v>238</v>
      </c>
      <c r="C31" s="15">
        <v>30</v>
      </c>
      <c r="D31" s="15">
        <v>120</v>
      </c>
      <c r="E31" s="15">
        <v>16</v>
      </c>
      <c r="F31" s="19">
        <v>35</v>
      </c>
      <c r="G31" s="19">
        <v>210</v>
      </c>
      <c r="H31" s="19">
        <v>160</v>
      </c>
      <c r="I31" s="130" t="s">
        <v>239</v>
      </c>
      <c r="J31" s="19">
        <v>240</v>
      </c>
      <c r="K31" s="19">
        <v>240</v>
      </c>
      <c r="L31" s="19">
        <v>50</v>
      </c>
      <c r="M31" s="19">
        <v>250</v>
      </c>
      <c r="N31" s="19">
        <v>200</v>
      </c>
      <c r="O31" s="19">
        <v>150</v>
      </c>
      <c r="P31" s="19">
        <v>100</v>
      </c>
      <c r="Q31" s="15">
        <v>50</v>
      </c>
      <c r="R31" s="19" t="s">
        <v>240</v>
      </c>
      <c r="S31" s="19">
        <v>200</v>
      </c>
      <c r="T31" s="40">
        <v>100</v>
      </c>
      <c r="U31" s="40">
        <v>100</v>
      </c>
      <c r="V31" s="130" t="s">
        <v>241</v>
      </c>
      <c r="W31" s="40">
        <v>35</v>
      </c>
      <c r="X31" s="15">
        <v>32</v>
      </c>
      <c r="Y31" s="15">
        <v>200</v>
      </c>
      <c r="Z31" s="15">
        <v>112</v>
      </c>
      <c r="AA31" s="40">
        <v>24</v>
      </c>
      <c r="AB31" s="15">
        <v>40</v>
      </c>
      <c r="AC31" s="15">
        <v>120</v>
      </c>
      <c r="AD31" s="15">
        <v>120</v>
      </c>
      <c r="AE31" s="15">
        <v>60</v>
      </c>
      <c r="AF31" s="18">
        <v>200</v>
      </c>
      <c r="AG31" s="15">
        <v>250</v>
      </c>
      <c r="AH31" s="15">
        <v>30</v>
      </c>
      <c r="AI31" s="15">
        <v>96</v>
      </c>
      <c r="AJ31" s="15">
        <v>105</v>
      </c>
      <c r="AK31" s="15">
        <v>150</v>
      </c>
      <c r="AL31" s="15">
        <v>25</v>
      </c>
      <c r="AM31" s="15">
        <v>25</v>
      </c>
      <c r="AN31" s="15">
        <v>50</v>
      </c>
      <c r="AO31" s="40">
        <v>30</v>
      </c>
      <c r="AP31" s="41">
        <v>140</v>
      </c>
    </row>
    <row r="32" spans="1:42" ht="30" customHeight="1">
      <c r="A32" s="277"/>
      <c r="B32" s="14" t="s">
        <v>242</v>
      </c>
      <c r="C32" s="19">
        <v>100</v>
      </c>
      <c r="D32" s="15">
        <v>100</v>
      </c>
      <c r="E32" s="15">
        <v>50</v>
      </c>
      <c r="F32" s="15">
        <v>10</v>
      </c>
      <c r="G32" s="15">
        <v>80</v>
      </c>
      <c r="H32" s="15">
        <v>40</v>
      </c>
      <c r="I32" s="15">
        <v>70</v>
      </c>
      <c r="J32" s="15">
        <v>100</v>
      </c>
      <c r="K32" s="15">
        <v>50</v>
      </c>
      <c r="L32" s="15">
        <v>100</v>
      </c>
      <c r="M32" s="15">
        <v>100</v>
      </c>
      <c r="N32" s="15">
        <v>100</v>
      </c>
      <c r="O32" s="15">
        <v>80</v>
      </c>
      <c r="P32" s="15">
        <v>100</v>
      </c>
      <c r="Q32" s="15">
        <v>40</v>
      </c>
      <c r="R32" s="15">
        <v>50</v>
      </c>
      <c r="S32" s="15">
        <v>150</v>
      </c>
      <c r="T32" s="19">
        <v>200</v>
      </c>
      <c r="U32" s="15" t="s">
        <v>243</v>
      </c>
      <c r="V32" s="15" t="s">
        <v>244</v>
      </c>
      <c r="W32" s="15">
        <v>5</v>
      </c>
      <c r="X32" s="15">
        <v>240</v>
      </c>
      <c r="Y32" s="15">
        <v>20</v>
      </c>
      <c r="Z32" s="15">
        <v>40</v>
      </c>
      <c r="AA32" s="15">
        <v>24</v>
      </c>
      <c r="AB32" s="15">
        <v>20</v>
      </c>
      <c r="AC32" s="15">
        <v>40</v>
      </c>
      <c r="AD32" s="15">
        <v>30</v>
      </c>
      <c r="AE32" s="15">
        <v>50</v>
      </c>
      <c r="AF32" s="18">
        <v>100</v>
      </c>
      <c r="AG32" s="15">
        <v>50</v>
      </c>
      <c r="AH32" s="15">
        <v>30</v>
      </c>
      <c r="AI32" s="15">
        <v>25</v>
      </c>
      <c r="AJ32" s="15">
        <v>20</v>
      </c>
      <c r="AK32" s="15">
        <v>70</v>
      </c>
      <c r="AL32" s="15">
        <v>25</v>
      </c>
      <c r="AM32" s="15">
        <v>25</v>
      </c>
      <c r="AN32" s="15">
        <v>50</v>
      </c>
      <c r="AO32" s="15">
        <v>100</v>
      </c>
      <c r="AP32" s="17">
        <v>20</v>
      </c>
    </row>
    <row r="33" spans="1:42" ht="30" customHeight="1">
      <c r="A33" s="277"/>
      <c r="B33" s="14" t="s">
        <v>245</v>
      </c>
      <c r="C33" s="19">
        <v>10</v>
      </c>
      <c r="D33" s="15">
        <v>15</v>
      </c>
      <c r="E33" s="15">
        <v>8</v>
      </c>
      <c r="F33" s="15">
        <v>5</v>
      </c>
      <c r="G33" s="15">
        <v>30</v>
      </c>
      <c r="H33" s="15">
        <v>20</v>
      </c>
      <c r="I33" s="15">
        <v>20</v>
      </c>
      <c r="J33" s="15">
        <v>30</v>
      </c>
      <c r="K33" s="15">
        <v>30</v>
      </c>
      <c r="L33" s="15">
        <v>10</v>
      </c>
      <c r="M33" s="15">
        <v>50</v>
      </c>
      <c r="N33" s="15">
        <v>20</v>
      </c>
      <c r="O33" s="15">
        <v>15</v>
      </c>
      <c r="P33" s="15">
        <v>10</v>
      </c>
      <c r="Q33" s="15">
        <v>10</v>
      </c>
      <c r="R33" s="15">
        <v>20</v>
      </c>
      <c r="S33" s="15">
        <v>50</v>
      </c>
      <c r="T33" s="19">
        <v>50</v>
      </c>
      <c r="U33" s="15">
        <v>20</v>
      </c>
      <c r="V33" s="35">
        <v>45577</v>
      </c>
      <c r="W33" s="15">
        <v>5</v>
      </c>
      <c r="X33" s="35">
        <v>45326</v>
      </c>
      <c r="Y33" s="15">
        <v>20</v>
      </c>
      <c r="Z33" s="15">
        <v>14</v>
      </c>
      <c r="AA33" s="15">
        <v>4</v>
      </c>
      <c r="AB33" s="35">
        <v>45356</v>
      </c>
      <c r="AC33" s="15">
        <v>15</v>
      </c>
      <c r="AD33" s="15">
        <v>15</v>
      </c>
      <c r="AE33" s="15">
        <v>10</v>
      </c>
      <c r="AF33" s="18">
        <v>20</v>
      </c>
      <c r="AG33" s="35">
        <v>45437</v>
      </c>
      <c r="AH33" s="15">
        <v>15</v>
      </c>
      <c r="AI33" s="15">
        <v>12</v>
      </c>
      <c r="AJ33" s="15">
        <v>15</v>
      </c>
      <c r="AK33" s="15">
        <v>15</v>
      </c>
      <c r="AL33" s="15">
        <v>5</v>
      </c>
      <c r="AM33" s="15">
        <v>5</v>
      </c>
      <c r="AN33" s="15">
        <v>10</v>
      </c>
      <c r="AO33" s="35">
        <v>45418</v>
      </c>
      <c r="AP33" s="17">
        <v>10</v>
      </c>
    </row>
    <row r="34" spans="1:42" ht="30" customHeight="1">
      <c r="A34" s="277"/>
      <c r="B34" s="39" t="s">
        <v>246</v>
      </c>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8"/>
      <c r="AG34" s="15"/>
      <c r="AH34" s="15"/>
      <c r="AI34" s="15"/>
      <c r="AJ34" s="15"/>
      <c r="AK34" s="15"/>
      <c r="AL34" s="15"/>
      <c r="AM34" s="15"/>
      <c r="AN34" s="15"/>
      <c r="AO34" s="15"/>
      <c r="AP34" s="17"/>
    </row>
    <row r="35" spans="1:42" ht="30" customHeight="1">
      <c r="A35" s="277"/>
      <c r="B35" s="42" t="s">
        <v>247</v>
      </c>
      <c r="C35" s="28">
        <v>3</v>
      </c>
      <c r="D35" s="28">
        <v>8</v>
      </c>
      <c r="E35" s="28">
        <v>2</v>
      </c>
      <c r="F35" s="28">
        <v>7</v>
      </c>
      <c r="G35" s="28">
        <v>7</v>
      </c>
      <c r="H35" s="28">
        <v>8</v>
      </c>
      <c r="I35" s="43" t="s">
        <v>248</v>
      </c>
      <c r="J35" s="28">
        <v>8</v>
      </c>
      <c r="K35" s="28">
        <v>8</v>
      </c>
      <c r="L35" s="28">
        <v>5</v>
      </c>
      <c r="M35" s="28">
        <v>10</v>
      </c>
      <c r="N35" s="28">
        <v>10</v>
      </c>
      <c r="O35" s="28">
        <v>10</v>
      </c>
      <c r="P35" s="28">
        <v>10</v>
      </c>
      <c r="Q35" s="28">
        <v>10</v>
      </c>
      <c r="R35" s="43" t="s">
        <v>249</v>
      </c>
      <c r="S35" s="28">
        <v>6</v>
      </c>
      <c r="T35" s="28" t="s">
        <v>142</v>
      </c>
      <c r="U35" s="28">
        <v>5</v>
      </c>
      <c r="V35" s="28">
        <v>5</v>
      </c>
      <c r="W35" s="28">
        <v>7</v>
      </c>
      <c r="X35" s="28">
        <v>8</v>
      </c>
      <c r="Y35" s="28">
        <v>8</v>
      </c>
      <c r="Z35" s="28">
        <v>8</v>
      </c>
      <c r="AA35" s="28">
        <v>8</v>
      </c>
      <c r="AB35" s="28">
        <v>8</v>
      </c>
      <c r="AC35" s="28">
        <v>8</v>
      </c>
      <c r="AD35" s="28">
        <v>8</v>
      </c>
      <c r="AE35" s="28">
        <v>6</v>
      </c>
      <c r="AF35" s="29">
        <v>10</v>
      </c>
      <c r="AG35" s="28">
        <v>10</v>
      </c>
      <c r="AH35" s="28">
        <v>2</v>
      </c>
      <c r="AI35" s="28">
        <v>8</v>
      </c>
      <c r="AJ35" s="28">
        <v>7</v>
      </c>
      <c r="AK35" s="28">
        <v>5</v>
      </c>
      <c r="AL35" s="28">
        <v>5</v>
      </c>
      <c r="AM35" s="28">
        <v>5</v>
      </c>
      <c r="AN35" s="28">
        <v>5</v>
      </c>
      <c r="AO35" s="28">
        <v>5</v>
      </c>
      <c r="AP35" s="30">
        <v>8</v>
      </c>
    </row>
    <row r="36" spans="1:42" ht="30" customHeight="1">
      <c r="A36" s="277"/>
      <c r="B36" s="42" t="s">
        <v>250</v>
      </c>
      <c r="C36" s="28">
        <v>17</v>
      </c>
      <c r="D36" s="28">
        <v>16</v>
      </c>
      <c r="E36" s="28">
        <v>4</v>
      </c>
      <c r="F36" s="28">
        <v>16</v>
      </c>
      <c r="G36" s="28">
        <v>17</v>
      </c>
      <c r="H36" s="43" t="s">
        <v>251</v>
      </c>
      <c r="I36" s="28">
        <v>13</v>
      </c>
      <c r="J36" s="28">
        <v>17</v>
      </c>
      <c r="K36" s="28">
        <v>17</v>
      </c>
      <c r="L36" s="28">
        <v>17</v>
      </c>
      <c r="M36" s="28">
        <v>18</v>
      </c>
      <c r="N36" s="28">
        <v>16</v>
      </c>
      <c r="O36" s="28">
        <v>15</v>
      </c>
      <c r="P36" s="28">
        <v>15</v>
      </c>
      <c r="Q36" s="28">
        <v>16</v>
      </c>
      <c r="R36" s="28" t="s">
        <v>142</v>
      </c>
      <c r="S36" s="28">
        <v>17</v>
      </c>
      <c r="T36" s="28">
        <v>17</v>
      </c>
      <c r="U36" s="28">
        <v>17</v>
      </c>
      <c r="V36" s="28">
        <v>13</v>
      </c>
      <c r="W36" s="28" t="s">
        <v>142</v>
      </c>
      <c r="X36" s="28">
        <v>16</v>
      </c>
      <c r="Y36" s="28">
        <v>17</v>
      </c>
      <c r="Z36" s="43" t="s">
        <v>252</v>
      </c>
      <c r="AA36" s="28" t="s">
        <v>142</v>
      </c>
      <c r="AB36" s="28">
        <v>17.5</v>
      </c>
      <c r="AC36" s="28">
        <v>17</v>
      </c>
      <c r="AD36" s="28">
        <v>13</v>
      </c>
      <c r="AE36" s="28">
        <v>7</v>
      </c>
      <c r="AF36" s="29">
        <v>15</v>
      </c>
      <c r="AG36" s="28" t="s">
        <v>253</v>
      </c>
      <c r="AH36" s="28">
        <v>15</v>
      </c>
      <c r="AI36" s="28">
        <v>17</v>
      </c>
      <c r="AJ36" s="28">
        <v>16</v>
      </c>
      <c r="AK36" s="28">
        <v>17</v>
      </c>
      <c r="AL36" s="28">
        <v>17</v>
      </c>
      <c r="AM36" s="28">
        <v>17</v>
      </c>
      <c r="AN36" s="28">
        <v>17</v>
      </c>
      <c r="AO36" s="28">
        <v>17</v>
      </c>
      <c r="AP36" s="30">
        <v>16</v>
      </c>
    </row>
    <row r="37" spans="1:42" ht="30" customHeight="1">
      <c r="A37" s="277"/>
      <c r="B37" s="42" t="s">
        <v>254</v>
      </c>
      <c r="C37" s="28">
        <v>400</v>
      </c>
      <c r="D37" s="28">
        <v>460</v>
      </c>
      <c r="E37" s="28">
        <v>120</v>
      </c>
      <c r="F37" s="28">
        <v>340</v>
      </c>
      <c r="G37" s="28">
        <v>370</v>
      </c>
      <c r="H37" s="28">
        <v>320</v>
      </c>
      <c r="I37" s="43" t="s">
        <v>255</v>
      </c>
      <c r="J37" s="28">
        <v>370</v>
      </c>
      <c r="K37" s="28">
        <v>370</v>
      </c>
      <c r="L37" s="28">
        <v>475</v>
      </c>
      <c r="M37" s="28">
        <v>370</v>
      </c>
      <c r="N37" s="28">
        <v>430</v>
      </c>
      <c r="O37" s="28">
        <v>400</v>
      </c>
      <c r="P37" s="28">
        <v>420</v>
      </c>
      <c r="Q37" s="28">
        <v>400</v>
      </c>
      <c r="R37" s="28" t="s">
        <v>142</v>
      </c>
      <c r="S37" s="28">
        <v>450</v>
      </c>
      <c r="T37" s="28">
        <v>475</v>
      </c>
      <c r="U37" s="28">
        <v>400</v>
      </c>
      <c r="V37" s="28">
        <v>400</v>
      </c>
      <c r="W37" s="28" t="s">
        <v>142</v>
      </c>
      <c r="X37" s="28">
        <v>360</v>
      </c>
      <c r="Y37" s="28">
        <v>360</v>
      </c>
      <c r="Z37" s="28">
        <v>280</v>
      </c>
      <c r="AA37" s="28" t="s">
        <v>142</v>
      </c>
      <c r="AB37" s="28">
        <v>13.2</v>
      </c>
      <c r="AC37" s="28">
        <v>400</v>
      </c>
      <c r="AD37" s="28">
        <v>270</v>
      </c>
      <c r="AE37" s="28">
        <v>180</v>
      </c>
      <c r="AF37" s="29" t="s">
        <v>142</v>
      </c>
      <c r="AG37" s="28" t="s">
        <v>256</v>
      </c>
      <c r="AH37" s="28" t="s">
        <v>142</v>
      </c>
      <c r="AI37" s="28">
        <v>490</v>
      </c>
      <c r="AJ37" s="28">
        <v>380</v>
      </c>
      <c r="AK37" s="28">
        <v>300</v>
      </c>
      <c r="AL37" s="28">
        <v>400</v>
      </c>
      <c r="AM37" s="28">
        <v>400</v>
      </c>
      <c r="AN37" s="28">
        <v>350</v>
      </c>
      <c r="AO37" s="28">
        <v>420</v>
      </c>
      <c r="AP37" s="30">
        <v>300</v>
      </c>
    </row>
    <row r="38" spans="1:42" ht="30" customHeight="1">
      <c r="A38" s="277"/>
      <c r="B38" s="42" t="s">
        <v>257</v>
      </c>
      <c r="C38" s="28">
        <v>2.5</v>
      </c>
      <c r="D38" s="28" t="s">
        <v>142</v>
      </c>
      <c r="E38" s="28">
        <v>0.5</v>
      </c>
      <c r="F38" s="28">
        <v>4</v>
      </c>
      <c r="G38" s="28">
        <v>2</v>
      </c>
      <c r="H38" s="43" t="s">
        <v>258</v>
      </c>
      <c r="I38" s="43" t="s">
        <v>258</v>
      </c>
      <c r="J38" s="28">
        <v>2</v>
      </c>
      <c r="K38" s="28">
        <v>2</v>
      </c>
      <c r="L38" s="28" t="s">
        <v>142</v>
      </c>
      <c r="M38" s="28" t="s">
        <v>142</v>
      </c>
      <c r="N38" s="28">
        <v>2</v>
      </c>
      <c r="O38" s="28">
        <v>2</v>
      </c>
      <c r="P38" s="28" t="s">
        <v>142</v>
      </c>
      <c r="Q38" s="28" t="s">
        <v>142</v>
      </c>
      <c r="R38" s="28">
        <v>2</v>
      </c>
      <c r="S38" s="28">
        <v>2</v>
      </c>
      <c r="T38" s="28" t="s">
        <v>142</v>
      </c>
      <c r="U38" s="28" t="s">
        <v>142</v>
      </c>
      <c r="V38" s="28">
        <v>1.5</v>
      </c>
      <c r="W38" s="28" t="s">
        <v>142</v>
      </c>
      <c r="X38" s="28">
        <v>2</v>
      </c>
      <c r="Y38" s="28">
        <v>1</v>
      </c>
      <c r="Z38" s="28">
        <v>3</v>
      </c>
      <c r="AA38" s="28" t="s">
        <v>142</v>
      </c>
      <c r="AB38" s="28">
        <v>2</v>
      </c>
      <c r="AC38" s="28">
        <v>3</v>
      </c>
      <c r="AD38" s="28" t="s">
        <v>259</v>
      </c>
      <c r="AE38" s="28" t="s">
        <v>142</v>
      </c>
      <c r="AF38" s="29">
        <v>4</v>
      </c>
      <c r="AG38" s="44">
        <v>45325</v>
      </c>
      <c r="AH38" s="28" t="s">
        <v>142</v>
      </c>
      <c r="AI38" s="28" t="s">
        <v>142</v>
      </c>
      <c r="AJ38" s="28">
        <v>5</v>
      </c>
      <c r="AK38" s="28">
        <v>1</v>
      </c>
      <c r="AL38" s="28" t="s">
        <v>142</v>
      </c>
      <c r="AM38" s="28" t="s">
        <v>142</v>
      </c>
      <c r="AN38" s="28">
        <v>2</v>
      </c>
      <c r="AO38" s="28" t="s">
        <v>142</v>
      </c>
      <c r="AP38" s="30" t="s">
        <v>142</v>
      </c>
    </row>
    <row r="39" spans="1:42" ht="30" customHeight="1">
      <c r="A39" s="277"/>
      <c r="B39" s="42" t="s">
        <v>260</v>
      </c>
      <c r="C39" s="45" t="s">
        <v>261</v>
      </c>
      <c r="D39" s="45" t="s">
        <v>262</v>
      </c>
      <c r="E39" s="45" t="s">
        <v>263</v>
      </c>
      <c r="F39" s="45" t="s">
        <v>262</v>
      </c>
      <c r="G39" s="45" t="s">
        <v>264</v>
      </c>
      <c r="H39" s="45" t="s">
        <v>265</v>
      </c>
      <c r="I39" s="45" t="s">
        <v>265</v>
      </c>
      <c r="J39" s="28" t="s">
        <v>266</v>
      </c>
      <c r="K39" s="28" t="s">
        <v>266</v>
      </c>
      <c r="L39" s="28" t="s">
        <v>142</v>
      </c>
      <c r="M39" s="45" t="s">
        <v>264</v>
      </c>
      <c r="N39" s="28" t="s">
        <v>142</v>
      </c>
      <c r="O39" s="45" t="s">
        <v>267</v>
      </c>
      <c r="P39" s="28" t="s">
        <v>142</v>
      </c>
      <c r="Q39" s="28" t="s">
        <v>268</v>
      </c>
      <c r="R39" s="45" t="s">
        <v>263</v>
      </c>
      <c r="S39" s="45" t="s">
        <v>262</v>
      </c>
      <c r="T39" s="28" t="s">
        <v>268</v>
      </c>
      <c r="U39" s="28" t="s">
        <v>268</v>
      </c>
      <c r="V39" s="28" t="s">
        <v>268</v>
      </c>
      <c r="W39" s="28" t="s">
        <v>142</v>
      </c>
      <c r="X39" s="45" t="s">
        <v>269</v>
      </c>
      <c r="Y39" s="45" t="s">
        <v>265</v>
      </c>
      <c r="Z39" s="28">
        <v>280</v>
      </c>
      <c r="AA39" s="28" t="s">
        <v>142</v>
      </c>
      <c r="AB39" s="28">
        <v>1.5</v>
      </c>
      <c r="AC39" s="28">
        <v>1</v>
      </c>
      <c r="AD39" s="28">
        <v>1.9</v>
      </c>
      <c r="AE39" s="28" t="s">
        <v>142</v>
      </c>
      <c r="AF39" s="29">
        <v>15</v>
      </c>
      <c r="AG39" s="28">
        <v>1</v>
      </c>
      <c r="AH39" s="28" t="s">
        <v>142</v>
      </c>
      <c r="AI39" s="28">
        <v>1</v>
      </c>
      <c r="AJ39" s="28">
        <v>0.5</v>
      </c>
      <c r="AK39" s="28">
        <v>1</v>
      </c>
      <c r="AL39" s="28">
        <v>1</v>
      </c>
      <c r="AM39" s="28">
        <v>1</v>
      </c>
      <c r="AN39" s="28">
        <v>150</v>
      </c>
      <c r="AO39" s="28" t="s">
        <v>142</v>
      </c>
      <c r="AP39" s="30" t="s">
        <v>142</v>
      </c>
    </row>
    <row r="40" spans="1:42" ht="30" customHeight="1">
      <c r="A40" s="277"/>
      <c r="B40" s="42" t="s">
        <v>270</v>
      </c>
      <c r="C40" s="28">
        <v>11</v>
      </c>
      <c r="D40" s="28">
        <v>12</v>
      </c>
      <c r="E40" s="28">
        <v>3</v>
      </c>
      <c r="F40" s="28">
        <v>11</v>
      </c>
      <c r="G40" s="28">
        <v>10</v>
      </c>
      <c r="H40" s="28">
        <v>10</v>
      </c>
      <c r="I40" s="28">
        <v>10</v>
      </c>
      <c r="J40" s="28">
        <v>10</v>
      </c>
      <c r="K40" s="28">
        <v>10</v>
      </c>
      <c r="L40" s="28">
        <v>12</v>
      </c>
      <c r="M40" s="28">
        <v>10</v>
      </c>
      <c r="N40" s="28">
        <v>10</v>
      </c>
      <c r="O40" s="28">
        <v>6</v>
      </c>
      <c r="P40" s="28">
        <v>10</v>
      </c>
      <c r="Q40" s="28">
        <v>10</v>
      </c>
      <c r="R40" s="28">
        <v>6</v>
      </c>
      <c r="S40" s="28">
        <v>12</v>
      </c>
      <c r="T40" s="28">
        <v>12</v>
      </c>
      <c r="U40" s="28">
        <v>7</v>
      </c>
      <c r="V40" s="28">
        <v>6</v>
      </c>
      <c r="W40" s="28" t="s">
        <v>142</v>
      </c>
      <c r="X40" s="28">
        <v>10</v>
      </c>
      <c r="Y40" s="44">
        <v>45513</v>
      </c>
      <c r="Z40" s="28">
        <v>8</v>
      </c>
      <c r="AA40" s="28" t="s">
        <v>142</v>
      </c>
      <c r="AB40" s="28">
        <v>13.2</v>
      </c>
      <c r="AC40" s="28">
        <v>10</v>
      </c>
      <c r="AD40" s="28">
        <v>7</v>
      </c>
      <c r="AE40" s="28">
        <v>3</v>
      </c>
      <c r="AF40" s="29">
        <v>10</v>
      </c>
      <c r="AG40" s="28">
        <v>8</v>
      </c>
      <c r="AH40" s="28">
        <v>5</v>
      </c>
      <c r="AI40" s="28">
        <v>12</v>
      </c>
      <c r="AJ40" s="28">
        <v>9</v>
      </c>
      <c r="AK40" s="28">
        <v>12</v>
      </c>
      <c r="AL40" s="28">
        <v>5</v>
      </c>
      <c r="AM40" s="28">
        <v>5</v>
      </c>
      <c r="AN40" s="28">
        <v>12</v>
      </c>
      <c r="AO40" s="28">
        <v>12</v>
      </c>
      <c r="AP40" s="30">
        <v>7</v>
      </c>
    </row>
    <row r="41" spans="1:42" ht="30" customHeight="1">
      <c r="A41" s="277"/>
      <c r="B41" s="46" t="s">
        <v>271</v>
      </c>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9"/>
      <c r="AG41" s="28"/>
      <c r="AH41" s="28"/>
      <c r="AI41" s="28"/>
      <c r="AJ41" s="28"/>
      <c r="AK41" s="28"/>
      <c r="AL41" s="28"/>
      <c r="AM41" s="28"/>
      <c r="AN41" s="28"/>
      <c r="AO41" s="28"/>
      <c r="AP41" s="30"/>
    </row>
    <row r="42" spans="1:42" ht="30" customHeight="1">
      <c r="A42" s="277"/>
      <c r="B42" s="42" t="s">
        <v>272</v>
      </c>
      <c r="C42" s="28">
        <v>50</v>
      </c>
      <c r="D42" s="28">
        <v>50</v>
      </c>
      <c r="E42" s="28" t="s">
        <v>142</v>
      </c>
      <c r="F42" s="28" t="s">
        <v>142</v>
      </c>
      <c r="G42" s="28">
        <v>55</v>
      </c>
      <c r="H42" s="28">
        <v>60</v>
      </c>
      <c r="I42" s="28" t="s">
        <v>142</v>
      </c>
      <c r="J42" s="28">
        <v>50</v>
      </c>
      <c r="K42" s="28">
        <v>50</v>
      </c>
      <c r="L42" s="28">
        <v>75</v>
      </c>
      <c r="M42" s="28">
        <v>70</v>
      </c>
      <c r="N42" s="28">
        <v>65</v>
      </c>
      <c r="O42" s="28">
        <v>60</v>
      </c>
      <c r="P42" s="28">
        <v>65</v>
      </c>
      <c r="Q42" s="28">
        <v>70</v>
      </c>
      <c r="R42" s="28" t="s">
        <v>142</v>
      </c>
      <c r="S42" s="28">
        <v>80</v>
      </c>
      <c r="T42" s="43" t="s">
        <v>273</v>
      </c>
      <c r="U42" s="28">
        <v>35</v>
      </c>
      <c r="V42" s="28">
        <v>35</v>
      </c>
      <c r="W42" s="28" t="s">
        <v>142</v>
      </c>
      <c r="X42" s="28" t="s">
        <v>142</v>
      </c>
      <c r="Y42" s="28" t="s">
        <v>142</v>
      </c>
      <c r="Z42" s="28" t="s">
        <v>142</v>
      </c>
      <c r="AA42" s="28" t="s">
        <v>142</v>
      </c>
      <c r="AB42" s="28" t="s">
        <v>142</v>
      </c>
      <c r="AC42" s="28" t="s">
        <v>142</v>
      </c>
      <c r="AD42" s="28" t="s">
        <v>142</v>
      </c>
      <c r="AE42" s="28" t="s">
        <v>142</v>
      </c>
      <c r="AF42" s="29" t="s">
        <v>142</v>
      </c>
      <c r="AG42" s="28" t="s">
        <v>142</v>
      </c>
      <c r="AH42" s="28" t="s">
        <v>142</v>
      </c>
      <c r="AI42" s="28" t="s">
        <v>142</v>
      </c>
      <c r="AJ42" s="28" t="s">
        <v>142</v>
      </c>
      <c r="AK42" s="28" t="s">
        <v>142</v>
      </c>
      <c r="AL42" s="28" t="s">
        <v>142</v>
      </c>
      <c r="AM42" s="28" t="s">
        <v>142</v>
      </c>
      <c r="AN42" s="28">
        <v>75</v>
      </c>
      <c r="AO42" s="28" t="s">
        <v>142</v>
      </c>
      <c r="AP42" s="30" t="s">
        <v>142</v>
      </c>
    </row>
    <row r="43" spans="1:42" ht="30" customHeight="1">
      <c r="A43" s="277"/>
      <c r="B43" s="42" t="s">
        <v>274</v>
      </c>
      <c r="C43" s="28">
        <v>12</v>
      </c>
      <c r="D43" s="28">
        <v>12</v>
      </c>
      <c r="E43" s="28" t="s">
        <v>142</v>
      </c>
      <c r="F43" s="28" t="s">
        <v>142</v>
      </c>
      <c r="G43" s="28">
        <v>12</v>
      </c>
      <c r="H43" s="28" t="s">
        <v>142</v>
      </c>
      <c r="I43" s="28" t="s">
        <v>142</v>
      </c>
      <c r="J43" s="28" t="s">
        <v>142</v>
      </c>
      <c r="K43" s="28" t="s">
        <v>142</v>
      </c>
      <c r="L43" s="28">
        <v>12</v>
      </c>
      <c r="M43" s="28">
        <v>12</v>
      </c>
      <c r="N43" s="28">
        <v>11</v>
      </c>
      <c r="O43" s="28">
        <v>10</v>
      </c>
      <c r="P43" s="28">
        <v>10</v>
      </c>
      <c r="Q43" s="28">
        <v>11</v>
      </c>
      <c r="R43" s="28" t="s">
        <v>142</v>
      </c>
      <c r="S43" s="28">
        <v>12</v>
      </c>
      <c r="T43" s="28">
        <v>12</v>
      </c>
      <c r="U43" s="28">
        <v>7</v>
      </c>
      <c r="V43" s="28">
        <v>7</v>
      </c>
      <c r="W43" s="28" t="s">
        <v>142</v>
      </c>
      <c r="X43" s="28" t="s">
        <v>142</v>
      </c>
      <c r="Y43" s="28" t="s">
        <v>142</v>
      </c>
      <c r="Z43" s="28" t="s">
        <v>142</v>
      </c>
      <c r="AA43" s="28" t="s">
        <v>142</v>
      </c>
      <c r="AB43" s="28">
        <v>12</v>
      </c>
      <c r="AC43" s="28" t="s">
        <v>142</v>
      </c>
      <c r="AD43" s="28" t="s">
        <v>142</v>
      </c>
      <c r="AE43" s="28">
        <v>6</v>
      </c>
      <c r="AF43" s="29">
        <v>10</v>
      </c>
      <c r="AG43" s="28" t="s">
        <v>142</v>
      </c>
      <c r="AH43" s="28" t="s">
        <v>142</v>
      </c>
      <c r="AI43" s="28">
        <v>12</v>
      </c>
      <c r="AJ43" s="28">
        <v>10</v>
      </c>
      <c r="AK43" s="28">
        <v>12</v>
      </c>
      <c r="AL43" s="28">
        <v>5</v>
      </c>
      <c r="AM43" s="28">
        <v>5</v>
      </c>
      <c r="AN43" s="28">
        <v>12</v>
      </c>
      <c r="AO43" s="28">
        <v>12</v>
      </c>
      <c r="AP43" s="30">
        <v>7</v>
      </c>
    </row>
    <row r="44" spans="1:42" ht="30" customHeight="1">
      <c r="A44" s="277"/>
      <c r="B44" s="42" t="s">
        <v>275</v>
      </c>
      <c r="C44" s="28" t="s">
        <v>142</v>
      </c>
      <c r="D44" s="28" t="s">
        <v>142</v>
      </c>
      <c r="E44" s="28" t="s">
        <v>142</v>
      </c>
      <c r="F44" s="28" t="s">
        <v>142</v>
      </c>
      <c r="G44" s="28" t="s">
        <v>142</v>
      </c>
      <c r="H44" s="28" t="s">
        <v>142</v>
      </c>
      <c r="I44" s="28" t="s">
        <v>142</v>
      </c>
      <c r="J44" s="28" t="s">
        <v>142</v>
      </c>
      <c r="K44" s="28" t="s">
        <v>142</v>
      </c>
      <c r="L44" s="28" t="s">
        <v>142</v>
      </c>
      <c r="M44" s="28" t="s">
        <v>142</v>
      </c>
      <c r="N44" s="28" t="s">
        <v>142</v>
      </c>
      <c r="O44" s="28" t="s">
        <v>142</v>
      </c>
      <c r="P44" s="28" t="s">
        <v>142</v>
      </c>
      <c r="Q44" s="28" t="s">
        <v>142</v>
      </c>
      <c r="R44" s="28" t="s">
        <v>142</v>
      </c>
      <c r="S44" s="28" t="s">
        <v>142</v>
      </c>
      <c r="T44" s="28" t="s">
        <v>142</v>
      </c>
      <c r="U44" s="28" t="s">
        <v>142</v>
      </c>
      <c r="V44" s="28" t="s">
        <v>142</v>
      </c>
      <c r="W44" s="28">
        <v>5</v>
      </c>
      <c r="X44" s="28">
        <v>15</v>
      </c>
      <c r="Y44" s="28">
        <v>15</v>
      </c>
      <c r="Z44" s="28">
        <v>15</v>
      </c>
      <c r="AA44" s="28" t="s">
        <v>142</v>
      </c>
      <c r="AB44" s="28">
        <v>12.5</v>
      </c>
      <c r="AC44" s="28">
        <v>15</v>
      </c>
      <c r="AD44" s="28">
        <v>15</v>
      </c>
      <c r="AE44" s="28" t="s">
        <v>142</v>
      </c>
      <c r="AF44" s="29">
        <v>2</v>
      </c>
      <c r="AG44" s="28">
        <v>2</v>
      </c>
      <c r="AH44" s="28">
        <v>1</v>
      </c>
      <c r="AI44" s="28">
        <v>2</v>
      </c>
      <c r="AJ44" s="28" t="s">
        <v>142</v>
      </c>
      <c r="AK44" s="28">
        <v>10</v>
      </c>
      <c r="AL44" s="28" t="s">
        <v>142</v>
      </c>
      <c r="AM44" s="28" t="s">
        <v>142</v>
      </c>
      <c r="AN44" s="28" t="s">
        <v>142</v>
      </c>
      <c r="AO44" s="28" t="s">
        <v>142</v>
      </c>
      <c r="AP44" s="30">
        <v>14</v>
      </c>
    </row>
    <row r="45" spans="1:42" ht="30" customHeight="1">
      <c r="A45" s="277"/>
      <c r="B45" s="39" t="s">
        <v>276</v>
      </c>
      <c r="C45" s="19" t="s">
        <v>277</v>
      </c>
      <c r="D45" s="15" t="s">
        <v>278</v>
      </c>
      <c r="E45" s="15" t="s">
        <v>277</v>
      </c>
      <c r="F45" s="15" t="s">
        <v>279</v>
      </c>
      <c r="G45" s="15" t="s">
        <v>279</v>
      </c>
      <c r="H45" s="15" t="s">
        <v>280</v>
      </c>
      <c r="I45" s="15" t="s">
        <v>281</v>
      </c>
      <c r="J45" s="15" t="s">
        <v>139</v>
      </c>
      <c r="K45" s="15" t="s">
        <v>282</v>
      </c>
      <c r="L45" s="15" t="s">
        <v>283</v>
      </c>
      <c r="M45" s="15" t="s">
        <v>280</v>
      </c>
      <c r="N45" s="15" t="s">
        <v>139</v>
      </c>
      <c r="O45" s="15" t="s">
        <v>284</v>
      </c>
      <c r="P45" s="15" t="s">
        <v>139</v>
      </c>
      <c r="Q45" s="15" t="s">
        <v>278</v>
      </c>
      <c r="R45" s="15" t="s">
        <v>285</v>
      </c>
      <c r="S45" s="15" t="s">
        <v>139</v>
      </c>
      <c r="T45" s="15" t="s">
        <v>139</v>
      </c>
      <c r="U45" s="15" t="s">
        <v>282</v>
      </c>
      <c r="V45" s="15" t="s">
        <v>280</v>
      </c>
      <c r="W45" s="15" t="s">
        <v>286</v>
      </c>
      <c r="X45" s="15" t="s">
        <v>279</v>
      </c>
      <c r="Y45" s="15" t="s">
        <v>287</v>
      </c>
      <c r="Z45" s="15" t="s">
        <v>288</v>
      </c>
      <c r="AA45" s="15" t="s">
        <v>289</v>
      </c>
      <c r="AB45" s="15" t="s">
        <v>290</v>
      </c>
      <c r="AC45" s="15" t="s">
        <v>288</v>
      </c>
      <c r="AD45" s="15" t="s">
        <v>291</v>
      </c>
      <c r="AE45" s="15" t="s">
        <v>292</v>
      </c>
      <c r="AF45" s="18" t="s">
        <v>293</v>
      </c>
      <c r="AG45" s="15" t="s">
        <v>139</v>
      </c>
      <c r="AH45" s="15" t="s">
        <v>277</v>
      </c>
      <c r="AI45" s="15" t="s">
        <v>139</v>
      </c>
      <c r="AJ45" s="15" t="s">
        <v>294</v>
      </c>
      <c r="AK45" s="15" t="s">
        <v>277</v>
      </c>
      <c r="AL45" s="15" t="s">
        <v>295</v>
      </c>
      <c r="AM45" s="15" t="s">
        <v>295</v>
      </c>
      <c r="AN45" s="15" t="s">
        <v>280</v>
      </c>
      <c r="AO45" s="15" t="s">
        <v>277</v>
      </c>
      <c r="AP45" s="17" t="s">
        <v>285</v>
      </c>
    </row>
    <row r="46" spans="1:42" ht="30" customHeight="1">
      <c r="A46" s="277"/>
      <c r="B46" s="14" t="s">
        <v>296</v>
      </c>
      <c r="C46" s="15" t="s">
        <v>138</v>
      </c>
      <c r="D46" s="15" t="s">
        <v>138</v>
      </c>
      <c r="E46" s="15" t="s">
        <v>138</v>
      </c>
      <c r="F46" s="15" t="s">
        <v>139</v>
      </c>
      <c r="G46" s="15" t="s">
        <v>138</v>
      </c>
      <c r="H46" s="15" t="s">
        <v>138</v>
      </c>
      <c r="I46" s="15" t="s">
        <v>138</v>
      </c>
      <c r="J46" s="15" t="s">
        <v>138</v>
      </c>
      <c r="K46" s="15" t="s">
        <v>138</v>
      </c>
      <c r="L46" s="15" t="s">
        <v>139</v>
      </c>
      <c r="M46" s="15" t="s">
        <v>139</v>
      </c>
      <c r="N46" s="15" t="s">
        <v>138</v>
      </c>
      <c r="O46" s="15" t="s">
        <v>138</v>
      </c>
      <c r="P46" s="15" t="s">
        <v>138</v>
      </c>
      <c r="Q46" s="15" t="s">
        <v>138</v>
      </c>
      <c r="R46" s="15" t="s">
        <v>139</v>
      </c>
      <c r="S46" s="15" t="s">
        <v>138</v>
      </c>
      <c r="T46" s="15" t="s">
        <v>138</v>
      </c>
      <c r="U46" s="15" t="s">
        <v>138</v>
      </c>
      <c r="V46" s="15" t="s">
        <v>139</v>
      </c>
      <c r="W46" s="15" t="s">
        <v>139</v>
      </c>
      <c r="X46" s="15" t="s">
        <v>138</v>
      </c>
      <c r="Y46" s="15" t="s">
        <v>139</v>
      </c>
      <c r="Z46" s="15" t="s">
        <v>138</v>
      </c>
      <c r="AA46" s="15" t="s">
        <v>139</v>
      </c>
      <c r="AB46" s="15" t="s">
        <v>139</v>
      </c>
      <c r="AC46" s="15" t="s">
        <v>139</v>
      </c>
      <c r="AD46" s="15" t="s">
        <v>138</v>
      </c>
      <c r="AE46" s="15" t="s">
        <v>138</v>
      </c>
      <c r="AF46" s="18" t="s">
        <v>138</v>
      </c>
      <c r="AG46" s="15" t="s">
        <v>138</v>
      </c>
      <c r="AH46" s="15" t="s">
        <v>138</v>
      </c>
      <c r="AI46" s="15" t="s">
        <v>138</v>
      </c>
      <c r="AJ46" s="15" t="s">
        <v>138</v>
      </c>
      <c r="AK46" s="15" t="s">
        <v>139</v>
      </c>
      <c r="AL46" s="15" t="s">
        <v>138</v>
      </c>
      <c r="AM46" s="15" t="s">
        <v>138</v>
      </c>
      <c r="AN46" s="15" t="s">
        <v>138</v>
      </c>
      <c r="AO46" s="15" t="s">
        <v>138</v>
      </c>
      <c r="AP46" s="17" t="s">
        <v>138</v>
      </c>
    </row>
    <row r="47" spans="1:42" ht="30" customHeight="1">
      <c r="A47" s="277"/>
      <c r="B47" s="14" t="s">
        <v>297</v>
      </c>
      <c r="C47" s="15" t="s">
        <v>139</v>
      </c>
      <c r="D47" s="15" t="s">
        <v>139</v>
      </c>
      <c r="E47" s="15" t="s">
        <v>139</v>
      </c>
      <c r="F47" s="15" t="s">
        <v>139</v>
      </c>
      <c r="G47" s="15" t="s">
        <v>139</v>
      </c>
      <c r="H47" s="15" t="s">
        <v>139</v>
      </c>
      <c r="I47" s="15" t="s">
        <v>139</v>
      </c>
      <c r="J47" s="15" t="s">
        <v>139</v>
      </c>
      <c r="K47" s="15" t="s">
        <v>139</v>
      </c>
      <c r="L47" s="15" t="s">
        <v>139</v>
      </c>
      <c r="M47" s="15" t="s">
        <v>139</v>
      </c>
      <c r="N47" s="15" t="s">
        <v>138</v>
      </c>
      <c r="O47" s="15" t="s">
        <v>139</v>
      </c>
      <c r="P47" s="15" t="s">
        <v>138</v>
      </c>
      <c r="Q47" s="15" t="s">
        <v>138</v>
      </c>
      <c r="R47" s="15" t="s">
        <v>139</v>
      </c>
      <c r="S47" s="15" t="s">
        <v>139</v>
      </c>
      <c r="T47" s="15" t="s">
        <v>139</v>
      </c>
      <c r="U47" s="15" t="s">
        <v>139</v>
      </c>
      <c r="V47" s="15" t="s">
        <v>139</v>
      </c>
      <c r="W47" s="15" t="s">
        <v>139</v>
      </c>
      <c r="X47" s="15" t="s">
        <v>139</v>
      </c>
      <c r="Y47" s="15" t="s">
        <v>138</v>
      </c>
      <c r="Z47" s="15" t="s">
        <v>139</v>
      </c>
      <c r="AA47" s="15" t="s">
        <v>139</v>
      </c>
      <c r="AB47" s="15" t="s">
        <v>139</v>
      </c>
      <c r="AC47" s="15" t="s">
        <v>139</v>
      </c>
      <c r="AD47" s="15" t="s">
        <v>139</v>
      </c>
      <c r="AE47" s="15" t="s">
        <v>139</v>
      </c>
      <c r="AF47" s="18" t="s">
        <v>139</v>
      </c>
      <c r="AG47" s="15" t="s">
        <v>138</v>
      </c>
      <c r="AH47" s="15" t="s">
        <v>138</v>
      </c>
      <c r="AI47" s="15" t="s">
        <v>138</v>
      </c>
      <c r="AJ47" s="15" t="s">
        <v>138</v>
      </c>
      <c r="AK47" s="15" t="s">
        <v>138</v>
      </c>
      <c r="AL47" s="15" t="s">
        <v>138</v>
      </c>
      <c r="AM47" s="15" t="s">
        <v>138</v>
      </c>
      <c r="AN47" s="15" t="s">
        <v>139</v>
      </c>
      <c r="AO47" s="15" t="s">
        <v>139</v>
      </c>
      <c r="AP47" s="17" t="s">
        <v>138</v>
      </c>
    </row>
    <row r="48" spans="1:42" ht="90">
      <c r="A48" s="278"/>
      <c r="B48" s="22" t="s">
        <v>298</v>
      </c>
      <c r="C48" s="23" t="s">
        <v>299</v>
      </c>
      <c r="D48" s="23" t="s">
        <v>300</v>
      </c>
      <c r="E48" s="23" t="s">
        <v>301</v>
      </c>
      <c r="F48" s="23" t="s">
        <v>302</v>
      </c>
      <c r="G48" s="23" t="s">
        <v>303</v>
      </c>
      <c r="H48" s="23" t="s">
        <v>304</v>
      </c>
      <c r="I48" s="23" t="s">
        <v>305</v>
      </c>
      <c r="J48" s="23" t="s">
        <v>306</v>
      </c>
      <c r="K48" s="23" t="s">
        <v>307</v>
      </c>
      <c r="L48" s="23" t="s">
        <v>308</v>
      </c>
      <c r="M48" s="23" t="s">
        <v>309</v>
      </c>
      <c r="N48" s="23" t="s">
        <v>310</v>
      </c>
      <c r="O48" s="23" t="s">
        <v>311</v>
      </c>
      <c r="P48" s="23" t="s">
        <v>312</v>
      </c>
      <c r="Q48" s="23" t="s">
        <v>313</v>
      </c>
      <c r="R48" s="23" t="s">
        <v>314</v>
      </c>
      <c r="S48" s="23" t="s">
        <v>315</v>
      </c>
      <c r="T48" s="23" t="s">
        <v>316</v>
      </c>
      <c r="U48" s="23" t="s">
        <v>317</v>
      </c>
      <c r="V48" s="23" t="s">
        <v>318</v>
      </c>
      <c r="W48" s="23" t="s">
        <v>319</v>
      </c>
      <c r="X48" s="23" t="s">
        <v>320</v>
      </c>
      <c r="Y48" s="23" t="s">
        <v>321</v>
      </c>
      <c r="Z48" s="23" t="s">
        <v>322</v>
      </c>
      <c r="AA48" s="23" t="s">
        <v>323</v>
      </c>
      <c r="AB48" s="23" t="s">
        <v>324</v>
      </c>
      <c r="AC48" s="23" t="s">
        <v>325</v>
      </c>
      <c r="AD48" s="23" t="s">
        <v>326</v>
      </c>
      <c r="AE48" s="23" t="s">
        <v>327</v>
      </c>
      <c r="AF48" s="18" t="s">
        <v>328</v>
      </c>
      <c r="AG48" s="131" t="s">
        <v>329</v>
      </c>
      <c r="AH48" s="23" t="s">
        <v>330</v>
      </c>
      <c r="AI48" s="23" t="s">
        <v>331</v>
      </c>
      <c r="AJ48" s="23" t="s">
        <v>332</v>
      </c>
      <c r="AK48" s="23" t="s">
        <v>333</v>
      </c>
      <c r="AL48" s="23" t="s">
        <v>334</v>
      </c>
      <c r="AM48" s="23" t="s">
        <v>335</v>
      </c>
      <c r="AN48" s="23" t="s">
        <v>336</v>
      </c>
      <c r="AO48" s="23" t="s">
        <v>337</v>
      </c>
      <c r="AP48" s="26" t="s">
        <v>338</v>
      </c>
    </row>
    <row r="49" spans="1:42" ht="15.75" customHeight="1">
      <c r="A49" s="31"/>
      <c r="B49" s="32"/>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4"/>
      <c r="AG49" s="33"/>
      <c r="AH49" s="33"/>
      <c r="AI49" s="33"/>
      <c r="AJ49" s="33"/>
      <c r="AK49" s="33"/>
      <c r="AL49" s="33"/>
      <c r="AM49" s="33"/>
      <c r="AN49" s="33"/>
      <c r="AO49" s="33"/>
      <c r="AP49" s="33"/>
    </row>
    <row r="50" spans="1:42" ht="42" customHeight="1">
      <c r="A50" s="230" t="s">
        <v>339</v>
      </c>
      <c r="B50" s="22" t="s">
        <v>340</v>
      </c>
      <c r="C50" s="15" t="s">
        <v>341</v>
      </c>
      <c r="D50" s="15" t="s">
        <v>342</v>
      </c>
      <c r="E50" s="15" t="s">
        <v>343</v>
      </c>
      <c r="F50" s="15" t="s">
        <v>344</v>
      </c>
      <c r="G50" s="15" t="s">
        <v>345</v>
      </c>
      <c r="H50" s="23" t="s">
        <v>346</v>
      </c>
      <c r="I50" s="23" t="s">
        <v>347</v>
      </c>
      <c r="J50" s="15" t="s">
        <v>348</v>
      </c>
      <c r="K50" s="15" t="s">
        <v>344</v>
      </c>
      <c r="L50" s="23" t="s">
        <v>347</v>
      </c>
      <c r="M50" s="15" t="s">
        <v>141</v>
      </c>
      <c r="N50" s="15" t="s">
        <v>349</v>
      </c>
      <c r="O50" s="23" t="s">
        <v>350</v>
      </c>
      <c r="P50" s="23" t="s">
        <v>351</v>
      </c>
      <c r="Q50" s="15" t="s">
        <v>352</v>
      </c>
      <c r="R50" s="15" t="s">
        <v>141</v>
      </c>
      <c r="S50" s="15" t="s">
        <v>353</v>
      </c>
      <c r="T50" s="15" t="s">
        <v>353</v>
      </c>
      <c r="U50" s="15" t="s">
        <v>354</v>
      </c>
      <c r="V50" s="15" t="s">
        <v>355</v>
      </c>
      <c r="W50" s="15" t="s">
        <v>356</v>
      </c>
      <c r="X50" s="15" t="s">
        <v>357</v>
      </c>
      <c r="Y50" s="15" t="s">
        <v>358</v>
      </c>
      <c r="Z50" s="23" t="s">
        <v>359</v>
      </c>
      <c r="AA50" s="15" t="s">
        <v>360</v>
      </c>
      <c r="AB50" s="15" t="s">
        <v>353</v>
      </c>
      <c r="AC50" s="23" t="s">
        <v>361</v>
      </c>
      <c r="AD50" s="15" t="s">
        <v>361</v>
      </c>
      <c r="AE50" s="15" t="s">
        <v>362</v>
      </c>
      <c r="AF50" s="16" t="s">
        <v>363</v>
      </c>
      <c r="AG50" s="15" t="s">
        <v>364</v>
      </c>
      <c r="AH50" s="15" t="s">
        <v>365</v>
      </c>
      <c r="AI50" s="15" t="s">
        <v>366</v>
      </c>
      <c r="AJ50" s="15" t="s">
        <v>367</v>
      </c>
      <c r="AK50" s="15" t="s">
        <v>368</v>
      </c>
      <c r="AL50" s="23" t="s">
        <v>369</v>
      </c>
      <c r="AM50" s="23" t="s">
        <v>370</v>
      </c>
      <c r="AN50" s="15" t="s">
        <v>371</v>
      </c>
      <c r="AO50" s="15" t="s">
        <v>372</v>
      </c>
      <c r="AP50" s="17" t="s">
        <v>341</v>
      </c>
    </row>
    <row r="51" spans="1:42" ht="30" customHeight="1">
      <c r="A51" s="278"/>
      <c r="B51" s="14" t="s">
        <v>373</v>
      </c>
      <c r="C51" s="15">
        <v>1800</v>
      </c>
      <c r="D51" s="15">
        <v>37000</v>
      </c>
      <c r="E51" s="15" t="s">
        <v>374</v>
      </c>
      <c r="F51" s="15" t="s">
        <v>375</v>
      </c>
      <c r="G51" s="38">
        <v>10000</v>
      </c>
      <c r="H51" s="38">
        <v>66000</v>
      </c>
      <c r="I51" s="15">
        <v>24000</v>
      </c>
      <c r="J51" s="23" t="s">
        <v>375</v>
      </c>
      <c r="K51" s="23" t="s">
        <v>376</v>
      </c>
      <c r="L51" s="15">
        <v>25000</v>
      </c>
      <c r="M51" s="15" t="s">
        <v>375</v>
      </c>
      <c r="N51" s="15">
        <v>50000</v>
      </c>
      <c r="O51" s="15">
        <v>36000</v>
      </c>
      <c r="P51" s="15">
        <v>48000</v>
      </c>
      <c r="Q51" s="15">
        <v>50000</v>
      </c>
      <c r="R51" s="15">
        <v>4000</v>
      </c>
      <c r="S51" s="15">
        <v>40000</v>
      </c>
      <c r="T51" s="15">
        <v>50000</v>
      </c>
      <c r="U51" s="15">
        <v>22000</v>
      </c>
      <c r="V51" s="15" t="s">
        <v>374</v>
      </c>
      <c r="W51" s="15">
        <v>1000</v>
      </c>
      <c r="X51" s="38">
        <v>9000</v>
      </c>
      <c r="Y51" s="15">
        <v>29000</v>
      </c>
      <c r="Z51" s="15">
        <v>85000</v>
      </c>
      <c r="AA51" s="15">
        <v>5000</v>
      </c>
      <c r="AB51" s="15">
        <v>18000</v>
      </c>
      <c r="AC51" s="15">
        <v>20000</v>
      </c>
      <c r="AD51" s="15">
        <v>14000</v>
      </c>
      <c r="AE51" s="15">
        <v>2500</v>
      </c>
      <c r="AF51" s="18">
        <v>17000</v>
      </c>
      <c r="AG51" s="15">
        <v>10000</v>
      </c>
      <c r="AH51" s="15">
        <v>1000</v>
      </c>
      <c r="AI51" s="15">
        <v>20000</v>
      </c>
      <c r="AJ51" s="15" t="s">
        <v>375</v>
      </c>
      <c r="AK51" s="15">
        <v>25000</v>
      </c>
      <c r="AL51" s="15">
        <v>24000</v>
      </c>
      <c r="AM51" s="15">
        <v>19000</v>
      </c>
      <c r="AN51" s="15">
        <v>60000</v>
      </c>
      <c r="AO51" s="15" t="s">
        <v>377</v>
      </c>
      <c r="AP51" s="17">
        <v>2000</v>
      </c>
    </row>
    <row r="52" spans="1:42" ht="15.75" customHeight="1">
      <c r="A52" s="31"/>
      <c r="B52" s="47"/>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4"/>
      <c r="AG52" s="33"/>
      <c r="AH52" s="33"/>
      <c r="AI52" s="33"/>
      <c r="AJ52" s="33"/>
      <c r="AK52" s="33"/>
      <c r="AL52" s="33"/>
      <c r="AM52" s="33"/>
      <c r="AN52" s="33"/>
      <c r="AO52" s="33"/>
      <c r="AP52" s="33"/>
    </row>
    <row r="53" spans="1:42" ht="39" customHeight="1">
      <c r="A53" s="230" t="s">
        <v>378</v>
      </c>
      <c r="B53" s="143" t="s">
        <v>379</v>
      </c>
      <c r="C53" s="23" t="s">
        <v>380</v>
      </c>
      <c r="D53" s="23" t="s">
        <v>381</v>
      </c>
      <c r="E53" s="23" t="s">
        <v>382</v>
      </c>
      <c r="F53" s="23" t="s">
        <v>383</v>
      </c>
      <c r="G53" s="23" t="s">
        <v>384</v>
      </c>
      <c r="H53" s="15" t="s">
        <v>385</v>
      </c>
      <c r="I53" s="23" t="s">
        <v>386</v>
      </c>
      <c r="J53" s="15" t="s">
        <v>387</v>
      </c>
      <c r="K53" s="23" t="s">
        <v>388</v>
      </c>
      <c r="L53" s="23" t="s">
        <v>389</v>
      </c>
      <c r="M53" s="23" t="s">
        <v>390</v>
      </c>
      <c r="N53" s="23" t="s">
        <v>391</v>
      </c>
      <c r="O53" s="23" t="s">
        <v>392</v>
      </c>
      <c r="P53" s="23" t="s">
        <v>393</v>
      </c>
      <c r="Q53" s="15" t="s">
        <v>394</v>
      </c>
      <c r="R53" s="15" t="s">
        <v>395</v>
      </c>
      <c r="S53" s="23" t="s">
        <v>396</v>
      </c>
      <c r="T53" s="15" t="s">
        <v>397</v>
      </c>
      <c r="U53" s="23" t="s">
        <v>398</v>
      </c>
      <c r="V53" s="23" t="s">
        <v>396</v>
      </c>
      <c r="W53" s="15" t="s">
        <v>399</v>
      </c>
      <c r="X53" s="15" t="s">
        <v>400</v>
      </c>
      <c r="Y53" s="15" t="s">
        <v>401</v>
      </c>
      <c r="Z53" s="15" t="s">
        <v>402</v>
      </c>
      <c r="AA53" s="15" t="s">
        <v>399</v>
      </c>
      <c r="AB53" s="15" t="s">
        <v>403</v>
      </c>
      <c r="AC53" s="15" t="s">
        <v>404</v>
      </c>
      <c r="AD53" s="15" t="s">
        <v>405</v>
      </c>
      <c r="AE53" s="15" t="s">
        <v>406</v>
      </c>
      <c r="AF53" s="16" t="s">
        <v>407</v>
      </c>
      <c r="AG53" s="23" t="s">
        <v>408</v>
      </c>
      <c r="AH53" s="15" t="s">
        <v>409</v>
      </c>
      <c r="AI53" s="15" t="s">
        <v>410</v>
      </c>
      <c r="AJ53" s="23" t="s">
        <v>400</v>
      </c>
      <c r="AK53" s="15" t="s">
        <v>411</v>
      </c>
      <c r="AL53" s="15" t="s">
        <v>412</v>
      </c>
      <c r="AM53" s="15" t="s">
        <v>412</v>
      </c>
      <c r="AN53" s="23" t="s">
        <v>413</v>
      </c>
      <c r="AO53" s="15" t="s">
        <v>414</v>
      </c>
      <c r="AP53" s="17" t="s">
        <v>394</v>
      </c>
    </row>
    <row r="54" spans="1:42" ht="39" customHeight="1">
      <c r="A54" s="277"/>
      <c r="B54" s="48" t="s">
        <v>415</v>
      </c>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8"/>
      <c r="AG54" s="15"/>
      <c r="AH54" s="15"/>
      <c r="AI54" s="15"/>
      <c r="AJ54" s="15"/>
      <c r="AK54" s="15"/>
      <c r="AL54" s="15"/>
      <c r="AM54" s="15"/>
      <c r="AN54" s="15"/>
      <c r="AO54" s="15"/>
      <c r="AP54" s="17"/>
    </row>
    <row r="55" spans="1:42" ht="39" customHeight="1">
      <c r="A55" s="277"/>
      <c r="B55" s="22" t="s">
        <v>416</v>
      </c>
      <c r="C55" s="15" t="s">
        <v>138</v>
      </c>
      <c r="D55" s="15" t="s">
        <v>138</v>
      </c>
      <c r="E55" s="15" t="s">
        <v>138</v>
      </c>
      <c r="F55" s="15" t="s">
        <v>138</v>
      </c>
      <c r="G55" s="15" t="s">
        <v>138</v>
      </c>
      <c r="H55" s="15" t="s">
        <v>138</v>
      </c>
      <c r="I55" s="15" t="s">
        <v>139</v>
      </c>
      <c r="J55" s="15" t="s">
        <v>138</v>
      </c>
      <c r="K55" s="15" t="s">
        <v>139</v>
      </c>
      <c r="L55" s="15" t="s">
        <v>138</v>
      </c>
      <c r="M55" s="15" t="s">
        <v>138</v>
      </c>
      <c r="N55" s="15" t="s">
        <v>138</v>
      </c>
      <c r="O55" s="15" t="s">
        <v>138</v>
      </c>
      <c r="P55" s="15" t="s">
        <v>138</v>
      </c>
      <c r="Q55" s="15" t="s">
        <v>138</v>
      </c>
      <c r="R55" s="15" t="s">
        <v>138</v>
      </c>
      <c r="S55" s="15" t="s">
        <v>138</v>
      </c>
      <c r="T55" s="15" t="s">
        <v>138</v>
      </c>
      <c r="U55" s="15" t="s">
        <v>138</v>
      </c>
      <c r="V55" s="15" t="s">
        <v>138</v>
      </c>
      <c r="W55" s="15" t="s">
        <v>138</v>
      </c>
      <c r="X55" s="15" t="s">
        <v>138</v>
      </c>
      <c r="Y55" s="15" t="s">
        <v>138</v>
      </c>
      <c r="Z55" s="15" t="s">
        <v>138</v>
      </c>
      <c r="AA55" s="15" t="s">
        <v>139</v>
      </c>
      <c r="AB55" s="15" t="s">
        <v>138</v>
      </c>
      <c r="AC55" s="15" t="s">
        <v>138</v>
      </c>
      <c r="AD55" s="15" t="s">
        <v>138</v>
      </c>
      <c r="AE55" s="15" t="s">
        <v>138</v>
      </c>
      <c r="AF55" s="18" t="s">
        <v>138</v>
      </c>
      <c r="AG55" s="15" t="s">
        <v>138</v>
      </c>
      <c r="AH55" s="15" t="s">
        <v>138</v>
      </c>
      <c r="AI55" s="15" t="s">
        <v>138</v>
      </c>
      <c r="AJ55" s="15" t="s">
        <v>139</v>
      </c>
      <c r="AK55" s="15" t="s">
        <v>138</v>
      </c>
      <c r="AL55" s="15" t="s">
        <v>138</v>
      </c>
      <c r="AM55" s="15" t="s">
        <v>138</v>
      </c>
      <c r="AN55" s="15" t="s">
        <v>138</v>
      </c>
      <c r="AO55" s="15" t="s">
        <v>138</v>
      </c>
      <c r="AP55" s="17" t="s">
        <v>138</v>
      </c>
    </row>
    <row r="56" spans="1:42" ht="39" customHeight="1">
      <c r="A56" s="277"/>
      <c r="B56" s="22" t="s">
        <v>417</v>
      </c>
      <c r="C56" s="15" t="s">
        <v>138</v>
      </c>
      <c r="D56" s="15" t="s">
        <v>138</v>
      </c>
      <c r="E56" s="15" t="s">
        <v>138</v>
      </c>
      <c r="F56" s="15" t="s">
        <v>138</v>
      </c>
      <c r="G56" s="15" t="s">
        <v>138</v>
      </c>
      <c r="H56" s="15" t="s">
        <v>138</v>
      </c>
      <c r="I56" s="15" t="s">
        <v>138</v>
      </c>
      <c r="J56" s="15" t="s">
        <v>138</v>
      </c>
      <c r="K56" s="15" t="s">
        <v>138</v>
      </c>
      <c r="L56" s="15" t="s">
        <v>138</v>
      </c>
      <c r="M56" s="15" t="s">
        <v>138</v>
      </c>
      <c r="N56" s="15" t="s">
        <v>138</v>
      </c>
      <c r="O56" s="15" t="s">
        <v>138</v>
      </c>
      <c r="P56" s="15" t="s">
        <v>138</v>
      </c>
      <c r="Q56" s="15" t="s">
        <v>138</v>
      </c>
      <c r="R56" s="15" t="s">
        <v>138</v>
      </c>
      <c r="S56" s="15" t="s">
        <v>138</v>
      </c>
      <c r="T56" s="15" t="s">
        <v>138</v>
      </c>
      <c r="U56" s="15" t="s">
        <v>138</v>
      </c>
      <c r="V56" s="15" t="s">
        <v>138</v>
      </c>
      <c r="W56" s="15" t="s">
        <v>139</v>
      </c>
      <c r="X56" s="15" t="s">
        <v>138</v>
      </c>
      <c r="Y56" s="15" t="s">
        <v>138</v>
      </c>
      <c r="Z56" s="15" t="s">
        <v>138</v>
      </c>
      <c r="AA56" s="15" t="s">
        <v>138</v>
      </c>
      <c r="AB56" s="15" t="s">
        <v>138</v>
      </c>
      <c r="AC56" s="15" t="s">
        <v>138</v>
      </c>
      <c r="AD56" s="15" t="s">
        <v>138</v>
      </c>
      <c r="AE56" s="15" t="s">
        <v>138</v>
      </c>
      <c r="AF56" s="18" t="s">
        <v>138</v>
      </c>
      <c r="AG56" s="15" t="s">
        <v>138</v>
      </c>
      <c r="AH56" s="15" t="s">
        <v>138</v>
      </c>
      <c r="AI56" s="15" t="s">
        <v>138</v>
      </c>
      <c r="AJ56" s="15" t="s">
        <v>138</v>
      </c>
      <c r="AK56" s="15" t="s">
        <v>138</v>
      </c>
      <c r="AL56" s="15" t="s">
        <v>138</v>
      </c>
      <c r="AM56" s="15" t="s">
        <v>138</v>
      </c>
      <c r="AN56" s="15" t="s">
        <v>139</v>
      </c>
      <c r="AO56" s="15" t="s">
        <v>139</v>
      </c>
      <c r="AP56" s="17" t="s">
        <v>138</v>
      </c>
    </row>
    <row r="57" spans="1:42" ht="39" customHeight="1">
      <c r="A57" s="277"/>
      <c r="B57" s="22" t="s">
        <v>418</v>
      </c>
      <c r="C57" s="15" t="s">
        <v>138</v>
      </c>
      <c r="D57" s="15" t="s">
        <v>138</v>
      </c>
      <c r="E57" s="15" t="s">
        <v>138</v>
      </c>
      <c r="F57" s="15" t="s">
        <v>138</v>
      </c>
      <c r="G57" s="15" t="s">
        <v>138</v>
      </c>
      <c r="H57" s="15" t="s">
        <v>138</v>
      </c>
      <c r="I57" s="15" t="s">
        <v>138</v>
      </c>
      <c r="J57" s="15" t="s">
        <v>138</v>
      </c>
      <c r="K57" s="15" t="s">
        <v>138</v>
      </c>
      <c r="L57" s="15" t="s">
        <v>138</v>
      </c>
      <c r="M57" s="15" t="s">
        <v>138</v>
      </c>
      <c r="N57" s="15" t="s">
        <v>138</v>
      </c>
      <c r="O57" s="15" t="s">
        <v>138</v>
      </c>
      <c r="P57" s="15" t="s">
        <v>138</v>
      </c>
      <c r="Q57" s="15" t="s">
        <v>138</v>
      </c>
      <c r="R57" s="15" t="s">
        <v>138</v>
      </c>
      <c r="S57" s="15" t="s">
        <v>139</v>
      </c>
      <c r="T57" s="15" t="s">
        <v>139</v>
      </c>
      <c r="U57" s="15" t="s">
        <v>138</v>
      </c>
      <c r="V57" s="15" t="s">
        <v>139</v>
      </c>
      <c r="W57" s="15" t="s">
        <v>138</v>
      </c>
      <c r="X57" s="15" t="s">
        <v>138</v>
      </c>
      <c r="Y57" s="15" t="s">
        <v>139</v>
      </c>
      <c r="Z57" s="15" t="s">
        <v>138</v>
      </c>
      <c r="AA57" s="15" t="s">
        <v>139</v>
      </c>
      <c r="AB57" s="15" t="s">
        <v>138</v>
      </c>
      <c r="AC57" s="15" t="s">
        <v>138</v>
      </c>
      <c r="AD57" s="15" t="s">
        <v>138</v>
      </c>
      <c r="AE57" s="15" t="s">
        <v>138</v>
      </c>
      <c r="AF57" s="18" t="s">
        <v>139</v>
      </c>
      <c r="AG57" s="15" t="s">
        <v>138</v>
      </c>
      <c r="AH57" s="15" t="s">
        <v>138</v>
      </c>
      <c r="AI57" s="15" t="s">
        <v>138</v>
      </c>
      <c r="AJ57" s="15" t="s">
        <v>139</v>
      </c>
      <c r="AK57" s="15" t="s">
        <v>139</v>
      </c>
      <c r="AL57" s="15" t="s">
        <v>139</v>
      </c>
      <c r="AM57" s="15" t="s">
        <v>139</v>
      </c>
      <c r="AN57" s="15" t="s">
        <v>138</v>
      </c>
      <c r="AO57" s="15" t="s">
        <v>138</v>
      </c>
      <c r="AP57" s="17" t="s">
        <v>139</v>
      </c>
    </row>
    <row r="58" spans="1:42" ht="39" customHeight="1">
      <c r="A58" s="277"/>
      <c r="B58" s="22" t="s">
        <v>419</v>
      </c>
      <c r="C58" s="15" t="s">
        <v>139</v>
      </c>
      <c r="D58" s="15" t="s">
        <v>139</v>
      </c>
      <c r="E58" s="15" t="s">
        <v>138</v>
      </c>
      <c r="F58" s="15" t="s">
        <v>138</v>
      </c>
      <c r="G58" s="15" t="s">
        <v>139</v>
      </c>
      <c r="H58" s="15" t="s">
        <v>139</v>
      </c>
      <c r="I58" s="15" t="s">
        <v>139</v>
      </c>
      <c r="J58" s="15" t="s">
        <v>139</v>
      </c>
      <c r="K58" s="15" t="s">
        <v>139</v>
      </c>
      <c r="L58" s="15" t="s">
        <v>139</v>
      </c>
      <c r="M58" s="15" t="s">
        <v>138</v>
      </c>
      <c r="N58" s="15" t="s">
        <v>139</v>
      </c>
      <c r="O58" s="15" t="s">
        <v>139</v>
      </c>
      <c r="P58" s="15" t="s">
        <v>139</v>
      </c>
      <c r="Q58" s="15" t="s">
        <v>139</v>
      </c>
      <c r="R58" s="15" t="s">
        <v>138</v>
      </c>
      <c r="S58" s="15" t="s">
        <v>139</v>
      </c>
      <c r="T58" s="15" t="s">
        <v>138</v>
      </c>
      <c r="U58" s="15" t="s">
        <v>138</v>
      </c>
      <c r="V58" s="15" t="s">
        <v>139</v>
      </c>
      <c r="W58" s="15" t="s">
        <v>138</v>
      </c>
      <c r="X58" s="15" t="s">
        <v>138</v>
      </c>
      <c r="Y58" s="15" t="s">
        <v>138</v>
      </c>
      <c r="Z58" s="15" t="s">
        <v>138</v>
      </c>
      <c r="AA58" s="15" t="s">
        <v>139</v>
      </c>
      <c r="AB58" s="15" t="s">
        <v>138</v>
      </c>
      <c r="AC58" s="15" t="s">
        <v>138</v>
      </c>
      <c r="AD58" s="15" t="s">
        <v>138</v>
      </c>
      <c r="AE58" s="15" t="s">
        <v>139</v>
      </c>
      <c r="AF58" s="18" t="s">
        <v>139</v>
      </c>
      <c r="AG58" s="15" t="s">
        <v>138</v>
      </c>
      <c r="AH58" s="15" t="s">
        <v>139</v>
      </c>
      <c r="AI58" s="15" t="s">
        <v>138</v>
      </c>
      <c r="AJ58" s="15" t="s">
        <v>139</v>
      </c>
      <c r="AK58" s="15" t="s">
        <v>138</v>
      </c>
      <c r="AL58" s="15" t="s">
        <v>139</v>
      </c>
      <c r="AM58" s="15" t="s">
        <v>139</v>
      </c>
      <c r="AN58" s="15" t="s">
        <v>138</v>
      </c>
      <c r="AO58" s="15" t="s">
        <v>139</v>
      </c>
      <c r="AP58" s="17" t="s">
        <v>138</v>
      </c>
    </row>
    <row r="59" spans="1:42" ht="39" customHeight="1">
      <c r="A59" s="277"/>
      <c r="B59" s="22" t="s">
        <v>420</v>
      </c>
      <c r="C59" s="15" t="s">
        <v>138</v>
      </c>
      <c r="D59" s="15" t="s">
        <v>139</v>
      </c>
      <c r="E59" s="15" t="s">
        <v>138</v>
      </c>
      <c r="F59" s="15" t="s">
        <v>139</v>
      </c>
      <c r="G59" s="15" t="s">
        <v>139</v>
      </c>
      <c r="H59" s="15" t="s">
        <v>139</v>
      </c>
      <c r="I59" s="15" t="s">
        <v>138</v>
      </c>
      <c r="J59" s="15" t="s">
        <v>139</v>
      </c>
      <c r="K59" s="15" t="s">
        <v>138</v>
      </c>
      <c r="L59" s="15" t="s">
        <v>139</v>
      </c>
      <c r="M59" s="15" t="s">
        <v>138</v>
      </c>
      <c r="N59" s="15" t="s">
        <v>139</v>
      </c>
      <c r="O59" s="15" t="s">
        <v>139</v>
      </c>
      <c r="P59" s="15" t="s">
        <v>139</v>
      </c>
      <c r="Q59" s="15" t="s">
        <v>139</v>
      </c>
      <c r="R59" s="15" t="s">
        <v>139</v>
      </c>
      <c r="S59" s="15" t="s">
        <v>139</v>
      </c>
      <c r="T59" s="15" t="s">
        <v>138</v>
      </c>
      <c r="U59" s="15" t="s">
        <v>138</v>
      </c>
      <c r="V59" s="15" t="s">
        <v>139</v>
      </c>
      <c r="W59" s="15" t="s">
        <v>138</v>
      </c>
      <c r="X59" s="15" t="s">
        <v>138</v>
      </c>
      <c r="Y59" s="15" t="s">
        <v>138</v>
      </c>
      <c r="Z59" s="15" t="s">
        <v>138</v>
      </c>
      <c r="AA59" s="15" t="s">
        <v>139</v>
      </c>
      <c r="AB59" s="15" t="s">
        <v>138</v>
      </c>
      <c r="AC59" s="15" t="s">
        <v>138</v>
      </c>
      <c r="AD59" s="15" t="s">
        <v>138</v>
      </c>
      <c r="AE59" s="15" t="s">
        <v>138</v>
      </c>
      <c r="AF59" s="18" t="s">
        <v>139</v>
      </c>
      <c r="AG59" s="15" t="s">
        <v>139</v>
      </c>
      <c r="AH59" s="15" t="s">
        <v>139</v>
      </c>
      <c r="AI59" s="15" t="s">
        <v>138</v>
      </c>
      <c r="AJ59" s="15" t="s">
        <v>139</v>
      </c>
      <c r="AK59" s="15" t="s">
        <v>139</v>
      </c>
      <c r="AL59" s="15" t="s">
        <v>139</v>
      </c>
      <c r="AM59" s="15" t="s">
        <v>139</v>
      </c>
      <c r="AN59" s="15" t="s">
        <v>138</v>
      </c>
      <c r="AO59" s="15" t="s">
        <v>139</v>
      </c>
      <c r="AP59" s="17" t="s">
        <v>139</v>
      </c>
    </row>
    <row r="60" spans="1:42" ht="39" customHeight="1">
      <c r="A60" s="277"/>
      <c r="B60" s="22" t="s">
        <v>421</v>
      </c>
      <c r="C60" s="15" t="s">
        <v>138</v>
      </c>
      <c r="D60" s="15" t="s">
        <v>139</v>
      </c>
      <c r="E60" s="15" t="s">
        <v>139</v>
      </c>
      <c r="F60" s="15" t="s">
        <v>139</v>
      </c>
      <c r="G60" s="15" t="s">
        <v>139</v>
      </c>
      <c r="H60" s="15" t="s">
        <v>139</v>
      </c>
      <c r="I60" s="15" t="s">
        <v>139</v>
      </c>
      <c r="J60" s="15" t="s">
        <v>139</v>
      </c>
      <c r="K60" s="15" t="s">
        <v>138</v>
      </c>
      <c r="L60" s="15" t="s">
        <v>138</v>
      </c>
      <c r="M60" s="15" t="s">
        <v>138</v>
      </c>
      <c r="N60" s="15" t="s">
        <v>139</v>
      </c>
      <c r="O60" s="15" t="s">
        <v>138</v>
      </c>
      <c r="P60" s="15" t="s">
        <v>138</v>
      </c>
      <c r="Q60" s="15" t="s">
        <v>139</v>
      </c>
      <c r="R60" s="15" t="s">
        <v>139</v>
      </c>
      <c r="S60" s="15" t="s">
        <v>138</v>
      </c>
      <c r="T60" s="15" t="s">
        <v>139</v>
      </c>
      <c r="U60" s="15" t="s">
        <v>138</v>
      </c>
      <c r="V60" s="15" t="s">
        <v>138</v>
      </c>
      <c r="W60" s="15" t="s">
        <v>138</v>
      </c>
      <c r="X60" s="15" t="s">
        <v>139</v>
      </c>
      <c r="Y60" s="15" t="s">
        <v>138</v>
      </c>
      <c r="Z60" s="15" t="s">
        <v>138</v>
      </c>
      <c r="AA60" s="15" t="s">
        <v>139</v>
      </c>
      <c r="AB60" s="15" t="s">
        <v>138</v>
      </c>
      <c r="AC60" s="15" t="s">
        <v>138</v>
      </c>
      <c r="AD60" s="15" t="s">
        <v>138</v>
      </c>
      <c r="AE60" s="15" t="s">
        <v>139</v>
      </c>
      <c r="AF60" s="18" t="s">
        <v>139</v>
      </c>
      <c r="AG60" s="15" t="s">
        <v>138</v>
      </c>
      <c r="AH60" s="15" t="s">
        <v>139</v>
      </c>
      <c r="AI60" s="15" t="s">
        <v>139</v>
      </c>
      <c r="AJ60" s="15" t="s">
        <v>138</v>
      </c>
      <c r="AK60" s="15" t="s">
        <v>138</v>
      </c>
      <c r="AL60" s="15" t="s">
        <v>139</v>
      </c>
      <c r="AM60" s="15" t="s">
        <v>139</v>
      </c>
      <c r="AN60" s="15" t="s">
        <v>138</v>
      </c>
      <c r="AO60" s="15" t="s">
        <v>138</v>
      </c>
      <c r="AP60" s="17" t="s">
        <v>139</v>
      </c>
    </row>
    <row r="61" spans="1:42" ht="39" customHeight="1">
      <c r="A61" s="277"/>
      <c r="B61" s="22" t="s">
        <v>422</v>
      </c>
      <c r="C61" s="15" t="s">
        <v>138</v>
      </c>
      <c r="D61" s="15" t="s">
        <v>139</v>
      </c>
      <c r="E61" s="15" t="s">
        <v>138</v>
      </c>
      <c r="F61" s="15" t="s">
        <v>139</v>
      </c>
      <c r="G61" s="15" t="s">
        <v>139</v>
      </c>
      <c r="H61" s="15" t="s">
        <v>139</v>
      </c>
      <c r="I61" s="15" t="s">
        <v>139</v>
      </c>
      <c r="J61" s="15" t="s">
        <v>138</v>
      </c>
      <c r="K61" s="15" t="s">
        <v>138</v>
      </c>
      <c r="L61" s="15" t="s">
        <v>138</v>
      </c>
      <c r="M61" s="15" t="s">
        <v>138</v>
      </c>
      <c r="N61" s="15" t="s">
        <v>139</v>
      </c>
      <c r="O61" s="15" t="s">
        <v>139</v>
      </c>
      <c r="P61" s="15" t="s">
        <v>139</v>
      </c>
      <c r="Q61" s="15" t="s">
        <v>138</v>
      </c>
      <c r="R61" s="15" t="s">
        <v>139</v>
      </c>
      <c r="S61" s="15" t="s">
        <v>138</v>
      </c>
      <c r="T61" s="15" t="s">
        <v>138</v>
      </c>
      <c r="U61" s="15" t="s">
        <v>138</v>
      </c>
      <c r="V61" s="15" t="s">
        <v>138</v>
      </c>
      <c r="W61" s="15" t="s">
        <v>138</v>
      </c>
      <c r="X61" s="15" t="s">
        <v>138</v>
      </c>
      <c r="Y61" s="15" t="s">
        <v>138</v>
      </c>
      <c r="Z61" s="15" t="s">
        <v>138</v>
      </c>
      <c r="AA61" s="15" t="s">
        <v>139</v>
      </c>
      <c r="AB61" s="15" t="s">
        <v>139</v>
      </c>
      <c r="AC61" s="15" t="s">
        <v>138</v>
      </c>
      <c r="AD61" s="15" t="s">
        <v>138</v>
      </c>
      <c r="AE61" s="15" t="s">
        <v>139</v>
      </c>
      <c r="AF61" s="18" t="s">
        <v>139</v>
      </c>
      <c r="AG61" s="15" t="s">
        <v>138</v>
      </c>
      <c r="AH61" s="15" t="s">
        <v>138</v>
      </c>
      <c r="AI61" s="15" t="s">
        <v>138</v>
      </c>
      <c r="AJ61" s="15" t="s">
        <v>138</v>
      </c>
      <c r="AK61" s="15" t="s">
        <v>139</v>
      </c>
      <c r="AL61" s="15" t="s">
        <v>139</v>
      </c>
      <c r="AM61" s="15" t="s">
        <v>139</v>
      </c>
      <c r="AN61" s="15" t="s">
        <v>138</v>
      </c>
      <c r="AO61" s="15" t="s">
        <v>138</v>
      </c>
      <c r="AP61" s="17" t="s">
        <v>138</v>
      </c>
    </row>
    <row r="62" spans="1:42" ht="39" customHeight="1">
      <c r="A62" s="277"/>
      <c r="B62" s="22" t="s">
        <v>423</v>
      </c>
      <c r="C62" s="15" t="s">
        <v>138</v>
      </c>
      <c r="D62" s="15" t="s">
        <v>139</v>
      </c>
      <c r="E62" s="15" t="s">
        <v>138</v>
      </c>
      <c r="F62" s="15" t="s">
        <v>139</v>
      </c>
      <c r="G62" s="15" t="s">
        <v>139</v>
      </c>
      <c r="H62" s="15" t="s">
        <v>139</v>
      </c>
      <c r="I62" s="15" t="s">
        <v>139</v>
      </c>
      <c r="J62" s="15" t="s">
        <v>138</v>
      </c>
      <c r="K62" s="15" t="s">
        <v>138</v>
      </c>
      <c r="L62" s="15" t="s">
        <v>139</v>
      </c>
      <c r="M62" s="15" t="s">
        <v>138</v>
      </c>
      <c r="N62" s="15" t="s">
        <v>139</v>
      </c>
      <c r="O62" s="15" t="s">
        <v>138</v>
      </c>
      <c r="P62" s="15" t="s">
        <v>139</v>
      </c>
      <c r="Q62" s="15" t="s">
        <v>139</v>
      </c>
      <c r="R62" s="15" t="s">
        <v>139</v>
      </c>
      <c r="S62" s="15" t="s">
        <v>138</v>
      </c>
      <c r="T62" s="15" t="s">
        <v>139</v>
      </c>
      <c r="U62" s="15" t="s">
        <v>138</v>
      </c>
      <c r="V62" s="15" t="s">
        <v>139</v>
      </c>
      <c r="W62" s="15" t="s">
        <v>139</v>
      </c>
      <c r="X62" s="15" t="s">
        <v>138</v>
      </c>
      <c r="Y62" s="15" t="s">
        <v>138</v>
      </c>
      <c r="Z62" s="15" t="s">
        <v>138</v>
      </c>
      <c r="AA62" s="15" t="s">
        <v>139</v>
      </c>
      <c r="AB62" s="15" t="s">
        <v>138</v>
      </c>
      <c r="AC62" s="15" t="s">
        <v>138</v>
      </c>
      <c r="AD62" s="15" t="s">
        <v>138</v>
      </c>
      <c r="AE62" s="15" t="s">
        <v>138</v>
      </c>
      <c r="AF62" s="18" t="s">
        <v>139</v>
      </c>
      <c r="AG62" s="15" t="s">
        <v>138</v>
      </c>
      <c r="AH62" s="15" t="s">
        <v>139</v>
      </c>
      <c r="AI62" s="15" t="s">
        <v>138</v>
      </c>
      <c r="AJ62" s="15" t="s">
        <v>139</v>
      </c>
      <c r="AK62" s="15" t="s">
        <v>138</v>
      </c>
      <c r="AL62" s="15" t="s">
        <v>139</v>
      </c>
      <c r="AM62" s="15" t="s">
        <v>139</v>
      </c>
      <c r="AN62" s="15" t="s">
        <v>138</v>
      </c>
      <c r="AO62" s="15" t="s">
        <v>139</v>
      </c>
      <c r="AP62" s="17" t="s">
        <v>139</v>
      </c>
    </row>
    <row r="63" spans="1:42" ht="39" customHeight="1">
      <c r="A63" s="277"/>
      <c r="B63" s="48" t="s">
        <v>424</v>
      </c>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8"/>
      <c r="AG63" s="15"/>
      <c r="AH63" s="15"/>
      <c r="AI63" s="15"/>
      <c r="AJ63" s="15"/>
      <c r="AK63" s="15"/>
      <c r="AL63" s="15"/>
      <c r="AM63" s="15"/>
      <c r="AN63" s="15"/>
      <c r="AO63" s="15"/>
      <c r="AP63" s="17"/>
    </row>
    <row r="64" spans="1:42" ht="39" customHeight="1">
      <c r="A64" s="277"/>
      <c r="B64" s="22" t="s">
        <v>425</v>
      </c>
      <c r="C64" s="15" t="s">
        <v>138</v>
      </c>
      <c r="D64" s="15" t="s">
        <v>138</v>
      </c>
      <c r="E64" s="15" t="s">
        <v>139</v>
      </c>
      <c r="F64" s="15" t="s">
        <v>138</v>
      </c>
      <c r="G64" s="15" t="s">
        <v>138</v>
      </c>
      <c r="H64" s="15" t="s">
        <v>138</v>
      </c>
      <c r="I64" s="15" t="s">
        <v>139</v>
      </c>
      <c r="J64" s="15" t="s">
        <v>138</v>
      </c>
      <c r="K64" s="15" t="s">
        <v>139</v>
      </c>
      <c r="L64" s="15" t="s">
        <v>138</v>
      </c>
      <c r="M64" s="15" t="s">
        <v>139</v>
      </c>
      <c r="N64" s="15" t="s">
        <v>138</v>
      </c>
      <c r="O64" s="15" t="s">
        <v>138</v>
      </c>
      <c r="P64" s="15" t="s">
        <v>138</v>
      </c>
      <c r="Q64" s="15" t="s">
        <v>138</v>
      </c>
      <c r="R64" s="15" t="s">
        <v>139</v>
      </c>
      <c r="S64" s="15" t="s">
        <v>138</v>
      </c>
      <c r="T64" s="15" t="s">
        <v>138</v>
      </c>
      <c r="U64" s="15" t="s">
        <v>139</v>
      </c>
      <c r="V64" s="15" t="s">
        <v>139</v>
      </c>
      <c r="W64" s="15" t="s">
        <v>138</v>
      </c>
      <c r="X64" s="15" t="s">
        <v>139</v>
      </c>
      <c r="Y64" s="15" t="s">
        <v>139</v>
      </c>
      <c r="Z64" s="15" t="s">
        <v>138</v>
      </c>
      <c r="AA64" s="15" t="s">
        <v>138</v>
      </c>
      <c r="AB64" s="15" t="s">
        <v>138</v>
      </c>
      <c r="AC64" s="15" t="s">
        <v>138</v>
      </c>
      <c r="AD64" s="15" t="s">
        <v>138</v>
      </c>
      <c r="AE64" s="15" t="s">
        <v>138</v>
      </c>
      <c r="AF64" s="18" t="s">
        <v>138</v>
      </c>
      <c r="AG64" s="15" t="s">
        <v>139</v>
      </c>
      <c r="AH64" s="15" t="s">
        <v>139</v>
      </c>
      <c r="AI64" s="15" t="s">
        <v>139</v>
      </c>
      <c r="AJ64" s="15" t="s">
        <v>139</v>
      </c>
      <c r="AK64" s="15" t="s">
        <v>139</v>
      </c>
      <c r="AL64" s="15" t="s">
        <v>138</v>
      </c>
      <c r="AM64" s="15" t="s">
        <v>138</v>
      </c>
      <c r="AN64" s="15" t="s">
        <v>139</v>
      </c>
      <c r="AO64" s="15" t="s">
        <v>139</v>
      </c>
      <c r="AP64" s="17" t="s">
        <v>138</v>
      </c>
    </row>
    <row r="65" spans="1:42" ht="39" customHeight="1">
      <c r="A65" s="277"/>
      <c r="B65" s="22" t="s">
        <v>426</v>
      </c>
      <c r="C65" s="15" t="s">
        <v>138</v>
      </c>
      <c r="D65" s="15" t="s">
        <v>138</v>
      </c>
      <c r="E65" s="15" t="s">
        <v>138</v>
      </c>
      <c r="F65" s="15" t="s">
        <v>139</v>
      </c>
      <c r="G65" s="15" t="s">
        <v>138</v>
      </c>
      <c r="H65" s="15" t="s">
        <v>138</v>
      </c>
      <c r="I65" s="15" t="s">
        <v>139</v>
      </c>
      <c r="J65" s="15" t="s">
        <v>138</v>
      </c>
      <c r="K65" s="15" t="s">
        <v>138</v>
      </c>
      <c r="L65" s="15" t="s">
        <v>138</v>
      </c>
      <c r="M65" s="15" t="s">
        <v>138</v>
      </c>
      <c r="N65" s="15" t="s">
        <v>138</v>
      </c>
      <c r="O65" s="15" t="s">
        <v>138</v>
      </c>
      <c r="P65" s="15" t="s">
        <v>139</v>
      </c>
      <c r="Q65" s="15" t="s">
        <v>139</v>
      </c>
      <c r="R65" s="15" t="s">
        <v>138</v>
      </c>
      <c r="S65" s="15" t="s">
        <v>138</v>
      </c>
      <c r="T65" s="15" t="s">
        <v>138</v>
      </c>
      <c r="U65" s="15" t="s">
        <v>138</v>
      </c>
      <c r="V65" s="15" t="s">
        <v>139</v>
      </c>
      <c r="W65" s="15" t="s">
        <v>138</v>
      </c>
      <c r="X65" s="15" t="s">
        <v>138</v>
      </c>
      <c r="Y65" s="15" t="s">
        <v>139</v>
      </c>
      <c r="Z65" s="15" t="s">
        <v>138</v>
      </c>
      <c r="AA65" s="15" t="s">
        <v>138</v>
      </c>
      <c r="AB65" s="15" t="s">
        <v>138</v>
      </c>
      <c r="AC65" s="15" t="s">
        <v>138</v>
      </c>
      <c r="AD65" s="15" t="s">
        <v>138</v>
      </c>
      <c r="AE65" s="15" t="s">
        <v>138</v>
      </c>
      <c r="AF65" s="18" t="s">
        <v>138</v>
      </c>
      <c r="AG65" s="15" t="s">
        <v>139</v>
      </c>
      <c r="AH65" s="15" t="s">
        <v>138</v>
      </c>
      <c r="AI65" s="15" t="s">
        <v>138</v>
      </c>
      <c r="AJ65" s="15" t="s">
        <v>138</v>
      </c>
      <c r="AK65" s="15" t="s">
        <v>138</v>
      </c>
      <c r="AL65" s="15" t="s">
        <v>138</v>
      </c>
      <c r="AM65" s="15" t="s">
        <v>138</v>
      </c>
      <c r="AN65" s="15" t="s">
        <v>138</v>
      </c>
      <c r="AO65" s="15" t="s">
        <v>138</v>
      </c>
      <c r="AP65" s="17" t="s">
        <v>138</v>
      </c>
    </row>
    <row r="66" spans="1:42" ht="39" customHeight="1">
      <c r="A66" s="277"/>
      <c r="B66" s="22" t="s">
        <v>427</v>
      </c>
      <c r="C66" s="15" t="s">
        <v>138</v>
      </c>
      <c r="D66" s="15" t="s">
        <v>138</v>
      </c>
      <c r="E66" s="15" t="s">
        <v>138</v>
      </c>
      <c r="F66" s="15" t="s">
        <v>138</v>
      </c>
      <c r="G66" s="15" t="s">
        <v>138</v>
      </c>
      <c r="H66" s="15" t="s">
        <v>138</v>
      </c>
      <c r="I66" s="15" t="s">
        <v>138</v>
      </c>
      <c r="J66" s="15" t="s">
        <v>138</v>
      </c>
      <c r="K66" s="15" t="s">
        <v>138</v>
      </c>
      <c r="L66" s="15" t="s">
        <v>138</v>
      </c>
      <c r="M66" s="15" t="s">
        <v>138</v>
      </c>
      <c r="N66" s="15" t="s">
        <v>138</v>
      </c>
      <c r="O66" s="15" t="s">
        <v>138</v>
      </c>
      <c r="P66" s="15" t="s">
        <v>138</v>
      </c>
      <c r="Q66" s="15" t="s">
        <v>138</v>
      </c>
      <c r="R66" s="15" t="s">
        <v>138</v>
      </c>
      <c r="S66" s="15" t="s">
        <v>138</v>
      </c>
      <c r="T66" s="15" t="s">
        <v>138</v>
      </c>
      <c r="U66" s="15" t="s">
        <v>138</v>
      </c>
      <c r="V66" s="15" t="s">
        <v>138</v>
      </c>
      <c r="W66" s="15" t="s">
        <v>138</v>
      </c>
      <c r="X66" s="15" t="s">
        <v>138</v>
      </c>
      <c r="Y66" s="15" t="s">
        <v>139</v>
      </c>
      <c r="Z66" s="15" t="s">
        <v>138</v>
      </c>
      <c r="AA66" s="15" t="s">
        <v>138</v>
      </c>
      <c r="AB66" s="15" t="s">
        <v>138</v>
      </c>
      <c r="AC66" s="15" t="s">
        <v>138</v>
      </c>
      <c r="AD66" s="15" t="s">
        <v>138</v>
      </c>
      <c r="AE66" s="15" t="s">
        <v>138</v>
      </c>
      <c r="AF66" s="18" t="s">
        <v>138</v>
      </c>
      <c r="AG66" s="15" t="s">
        <v>139</v>
      </c>
      <c r="AH66" s="15" t="s">
        <v>138</v>
      </c>
      <c r="AI66" s="15" t="s">
        <v>138</v>
      </c>
      <c r="AJ66" s="15" t="s">
        <v>138</v>
      </c>
      <c r="AK66" s="15" t="s">
        <v>138</v>
      </c>
      <c r="AL66" s="15" t="s">
        <v>138</v>
      </c>
      <c r="AM66" s="15" t="s">
        <v>138</v>
      </c>
      <c r="AN66" s="15" t="s">
        <v>138</v>
      </c>
      <c r="AO66" s="15" t="s">
        <v>139</v>
      </c>
      <c r="AP66" s="17" t="s">
        <v>138</v>
      </c>
    </row>
    <row r="67" spans="1:42" ht="39" customHeight="1">
      <c r="A67" s="277"/>
      <c r="B67" s="22" t="s">
        <v>428</v>
      </c>
      <c r="C67" s="15" t="s">
        <v>138</v>
      </c>
      <c r="D67" s="15" t="s">
        <v>139</v>
      </c>
      <c r="E67" s="15" t="s">
        <v>138</v>
      </c>
      <c r="F67" s="15" t="s">
        <v>138</v>
      </c>
      <c r="G67" s="15" t="s">
        <v>138</v>
      </c>
      <c r="H67" s="15" t="s">
        <v>138</v>
      </c>
      <c r="I67" s="15" t="s">
        <v>138</v>
      </c>
      <c r="J67" s="15" t="s">
        <v>138</v>
      </c>
      <c r="K67" s="15" t="s">
        <v>138</v>
      </c>
      <c r="L67" s="15" t="s">
        <v>138</v>
      </c>
      <c r="M67" s="15" t="s">
        <v>138</v>
      </c>
      <c r="N67" s="15" t="s">
        <v>138</v>
      </c>
      <c r="O67" s="15" t="s">
        <v>138</v>
      </c>
      <c r="P67" s="15" t="s">
        <v>138</v>
      </c>
      <c r="Q67" s="15" t="s">
        <v>138</v>
      </c>
      <c r="R67" s="15" t="s">
        <v>138</v>
      </c>
      <c r="S67" s="15" t="s">
        <v>138</v>
      </c>
      <c r="T67" s="15" t="s">
        <v>139</v>
      </c>
      <c r="U67" s="15" t="s">
        <v>138</v>
      </c>
      <c r="V67" s="15" t="s">
        <v>138</v>
      </c>
      <c r="W67" s="15" t="s">
        <v>139</v>
      </c>
      <c r="X67" s="15" t="s">
        <v>138</v>
      </c>
      <c r="Y67" s="15" t="s">
        <v>139</v>
      </c>
      <c r="Z67" s="15" t="s">
        <v>138</v>
      </c>
      <c r="AA67" s="15" t="s">
        <v>138</v>
      </c>
      <c r="AB67" s="15" t="s">
        <v>138</v>
      </c>
      <c r="AC67" s="15" t="s">
        <v>138</v>
      </c>
      <c r="AD67" s="15" t="s">
        <v>138</v>
      </c>
      <c r="AE67" s="15" t="s">
        <v>138</v>
      </c>
      <c r="AF67" s="18" t="s">
        <v>138</v>
      </c>
      <c r="AG67" s="15" t="s">
        <v>138</v>
      </c>
      <c r="AH67" s="15" t="s">
        <v>138</v>
      </c>
      <c r="AI67" s="15" t="s">
        <v>138</v>
      </c>
      <c r="AJ67" s="15" t="s">
        <v>138</v>
      </c>
      <c r="AK67" s="15" t="s">
        <v>138</v>
      </c>
      <c r="AL67" s="15" t="s">
        <v>139</v>
      </c>
      <c r="AM67" s="15" t="s">
        <v>139</v>
      </c>
      <c r="AN67" s="15" t="s">
        <v>139</v>
      </c>
      <c r="AO67" s="15" t="s">
        <v>139</v>
      </c>
      <c r="AP67" s="17" t="s">
        <v>138</v>
      </c>
    </row>
    <row r="68" spans="1:42" ht="39" customHeight="1">
      <c r="A68" s="277"/>
      <c r="B68" s="22" t="s">
        <v>429</v>
      </c>
      <c r="C68" s="15" t="s">
        <v>138</v>
      </c>
      <c r="D68" s="15" t="s">
        <v>138</v>
      </c>
      <c r="E68" s="15" t="s">
        <v>138</v>
      </c>
      <c r="F68" s="15" t="s">
        <v>138</v>
      </c>
      <c r="G68" s="15" t="s">
        <v>138</v>
      </c>
      <c r="H68" s="15" t="s">
        <v>138</v>
      </c>
      <c r="I68" s="15" t="s">
        <v>138</v>
      </c>
      <c r="J68" s="15" t="s">
        <v>138</v>
      </c>
      <c r="K68" s="15" t="s">
        <v>138</v>
      </c>
      <c r="L68" s="15" t="s">
        <v>138</v>
      </c>
      <c r="M68" s="15" t="s">
        <v>138</v>
      </c>
      <c r="N68" s="15" t="s">
        <v>138</v>
      </c>
      <c r="O68" s="15" t="s">
        <v>138</v>
      </c>
      <c r="P68" s="15" t="s">
        <v>138</v>
      </c>
      <c r="Q68" s="15" t="s">
        <v>138</v>
      </c>
      <c r="R68" s="15" t="s">
        <v>138</v>
      </c>
      <c r="S68" s="15" t="s">
        <v>138</v>
      </c>
      <c r="T68" s="15" t="s">
        <v>138</v>
      </c>
      <c r="U68" s="15" t="s">
        <v>138</v>
      </c>
      <c r="V68" s="15" t="s">
        <v>138</v>
      </c>
      <c r="W68" s="15" t="s">
        <v>138</v>
      </c>
      <c r="X68" s="15" t="s">
        <v>138</v>
      </c>
      <c r="Y68" s="15" t="s">
        <v>139</v>
      </c>
      <c r="Z68" s="15" t="s">
        <v>138</v>
      </c>
      <c r="AA68" s="15" t="s">
        <v>138</v>
      </c>
      <c r="AB68" s="15" t="s">
        <v>138</v>
      </c>
      <c r="AC68" s="15" t="s">
        <v>138</v>
      </c>
      <c r="AD68" s="15" t="s">
        <v>138</v>
      </c>
      <c r="AE68" s="15" t="s">
        <v>138</v>
      </c>
      <c r="AF68" s="18" t="s">
        <v>138</v>
      </c>
      <c r="AG68" s="15" t="s">
        <v>138</v>
      </c>
      <c r="AH68" s="15" t="s">
        <v>138</v>
      </c>
      <c r="AI68" s="15" t="s">
        <v>138</v>
      </c>
      <c r="AJ68" s="15" t="s">
        <v>138</v>
      </c>
      <c r="AK68" s="15" t="s">
        <v>138</v>
      </c>
      <c r="AL68" s="15" t="s">
        <v>138</v>
      </c>
      <c r="AM68" s="15" t="s">
        <v>138</v>
      </c>
      <c r="AN68" s="15" t="s">
        <v>138</v>
      </c>
      <c r="AO68" s="15" t="s">
        <v>138</v>
      </c>
      <c r="AP68" s="17" t="s">
        <v>138</v>
      </c>
    </row>
    <row r="69" spans="1:42" ht="39" customHeight="1">
      <c r="A69" s="277"/>
      <c r="B69" s="22" t="s">
        <v>430</v>
      </c>
      <c r="C69" s="15" t="s">
        <v>138</v>
      </c>
      <c r="D69" s="15" t="s">
        <v>139</v>
      </c>
      <c r="E69" s="15" t="s">
        <v>138</v>
      </c>
      <c r="F69" s="15" t="s">
        <v>139</v>
      </c>
      <c r="G69" s="15" t="s">
        <v>138</v>
      </c>
      <c r="H69" s="15" t="s">
        <v>139</v>
      </c>
      <c r="I69" s="15" t="s">
        <v>139</v>
      </c>
      <c r="J69" s="15" t="s">
        <v>138</v>
      </c>
      <c r="K69" s="15" t="s">
        <v>139</v>
      </c>
      <c r="L69" s="15" t="s">
        <v>138</v>
      </c>
      <c r="M69" s="15" t="s">
        <v>139</v>
      </c>
      <c r="N69" s="15" t="s">
        <v>138</v>
      </c>
      <c r="O69" s="15" t="s">
        <v>138</v>
      </c>
      <c r="P69" s="15" t="s">
        <v>139</v>
      </c>
      <c r="Q69" s="15" t="s">
        <v>138</v>
      </c>
      <c r="R69" s="15" t="s">
        <v>139</v>
      </c>
      <c r="S69" s="15" t="s">
        <v>138</v>
      </c>
      <c r="T69" s="15" t="s">
        <v>138</v>
      </c>
      <c r="U69" s="15" t="s">
        <v>139</v>
      </c>
      <c r="V69" s="15" t="s">
        <v>139</v>
      </c>
      <c r="W69" s="15" t="s">
        <v>138</v>
      </c>
      <c r="X69" s="15" t="s">
        <v>138</v>
      </c>
      <c r="Y69" s="15" t="s">
        <v>138</v>
      </c>
      <c r="Z69" s="15" t="s">
        <v>138</v>
      </c>
      <c r="AA69" s="15" t="s">
        <v>138</v>
      </c>
      <c r="AB69" s="15" t="s">
        <v>138</v>
      </c>
      <c r="AC69" s="15" t="s">
        <v>138</v>
      </c>
      <c r="AD69" s="15" t="s">
        <v>138</v>
      </c>
      <c r="AE69" s="15" t="s">
        <v>138</v>
      </c>
      <c r="AF69" s="18" t="s">
        <v>138</v>
      </c>
      <c r="AG69" s="15" t="s">
        <v>138</v>
      </c>
      <c r="AH69" s="15" t="s">
        <v>139</v>
      </c>
      <c r="AI69" s="15" t="s">
        <v>139</v>
      </c>
      <c r="AJ69" s="15" t="s">
        <v>138</v>
      </c>
      <c r="AK69" s="15" t="s">
        <v>139</v>
      </c>
      <c r="AL69" s="15" t="s">
        <v>139</v>
      </c>
      <c r="AM69" s="15" t="s">
        <v>139</v>
      </c>
      <c r="AN69" s="15" t="s">
        <v>138</v>
      </c>
      <c r="AO69" s="15" t="s">
        <v>139</v>
      </c>
      <c r="AP69" s="17" t="s">
        <v>139</v>
      </c>
    </row>
    <row r="70" spans="1:42" ht="39" customHeight="1">
      <c r="A70" s="277"/>
      <c r="B70" s="22" t="s">
        <v>431</v>
      </c>
      <c r="C70" s="15" t="s">
        <v>138</v>
      </c>
      <c r="D70" s="15" t="s">
        <v>138</v>
      </c>
      <c r="E70" s="15" t="s">
        <v>138</v>
      </c>
      <c r="F70" s="15" t="s">
        <v>138</v>
      </c>
      <c r="G70" s="15" t="s">
        <v>138</v>
      </c>
      <c r="H70" s="15" t="s">
        <v>138</v>
      </c>
      <c r="I70" s="15" t="s">
        <v>138</v>
      </c>
      <c r="J70" s="15" t="s">
        <v>138</v>
      </c>
      <c r="K70" s="15" t="s">
        <v>138</v>
      </c>
      <c r="L70" s="15" t="s">
        <v>138</v>
      </c>
      <c r="M70" s="15" t="s">
        <v>138</v>
      </c>
      <c r="N70" s="15" t="s">
        <v>138</v>
      </c>
      <c r="O70" s="15" t="s">
        <v>138</v>
      </c>
      <c r="P70" s="15" t="s">
        <v>138</v>
      </c>
      <c r="Q70" s="15" t="s">
        <v>138</v>
      </c>
      <c r="R70" s="15" t="s">
        <v>138</v>
      </c>
      <c r="S70" s="15" t="s">
        <v>138</v>
      </c>
      <c r="T70" s="15" t="s">
        <v>138</v>
      </c>
      <c r="U70" s="15" t="s">
        <v>138</v>
      </c>
      <c r="V70" s="15" t="s">
        <v>138</v>
      </c>
      <c r="W70" s="15" t="s">
        <v>138</v>
      </c>
      <c r="X70" s="15" t="s">
        <v>138</v>
      </c>
      <c r="Y70" s="15" t="s">
        <v>138</v>
      </c>
      <c r="Z70" s="15" t="s">
        <v>138</v>
      </c>
      <c r="AA70" s="15" t="s">
        <v>138</v>
      </c>
      <c r="AB70" s="15" t="s">
        <v>138</v>
      </c>
      <c r="AC70" s="15" t="s">
        <v>138</v>
      </c>
      <c r="AD70" s="15" t="s">
        <v>138</v>
      </c>
      <c r="AE70" s="15" t="s">
        <v>138</v>
      </c>
      <c r="AF70" s="18" t="s">
        <v>138</v>
      </c>
      <c r="AG70" s="15" t="s">
        <v>138</v>
      </c>
      <c r="AH70" s="15" t="s">
        <v>138</v>
      </c>
      <c r="AI70" s="15" t="s">
        <v>139</v>
      </c>
      <c r="AJ70" s="15" t="s">
        <v>138</v>
      </c>
      <c r="AK70" s="15" t="s">
        <v>138</v>
      </c>
      <c r="AL70" s="15" t="s">
        <v>138</v>
      </c>
      <c r="AM70" s="15" t="s">
        <v>138</v>
      </c>
      <c r="AN70" s="15" t="s">
        <v>138</v>
      </c>
      <c r="AO70" s="15" t="s">
        <v>138</v>
      </c>
      <c r="AP70" s="17" t="s">
        <v>138</v>
      </c>
    </row>
    <row r="71" spans="1:42" ht="39" customHeight="1">
      <c r="A71" s="277"/>
      <c r="B71" s="22" t="s">
        <v>432</v>
      </c>
      <c r="C71" s="15" t="s">
        <v>139</v>
      </c>
      <c r="D71" s="15" t="s">
        <v>138</v>
      </c>
      <c r="E71" s="15" t="s">
        <v>138</v>
      </c>
      <c r="F71" s="15" t="s">
        <v>139</v>
      </c>
      <c r="G71" s="15" t="s">
        <v>139</v>
      </c>
      <c r="H71" s="15" t="s">
        <v>138</v>
      </c>
      <c r="I71" s="15" t="s">
        <v>138</v>
      </c>
      <c r="J71" s="15" t="s">
        <v>139</v>
      </c>
      <c r="K71" s="15" t="s">
        <v>139</v>
      </c>
      <c r="L71" s="15" t="s">
        <v>138</v>
      </c>
      <c r="M71" s="15" t="s">
        <v>139</v>
      </c>
      <c r="N71" s="15" t="s">
        <v>138</v>
      </c>
      <c r="O71" s="15" t="s">
        <v>138</v>
      </c>
      <c r="P71" s="15" t="s">
        <v>138</v>
      </c>
      <c r="Q71" s="15" t="s">
        <v>138</v>
      </c>
      <c r="R71" s="15" t="s">
        <v>139</v>
      </c>
      <c r="S71" s="15" t="s">
        <v>139</v>
      </c>
      <c r="T71" s="15" t="s">
        <v>139</v>
      </c>
      <c r="U71" s="15" t="s">
        <v>139</v>
      </c>
      <c r="V71" s="15" t="s">
        <v>138</v>
      </c>
      <c r="W71" s="15" t="s">
        <v>139</v>
      </c>
      <c r="X71" s="15" t="s">
        <v>139</v>
      </c>
      <c r="Y71" s="15" t="s">
        <v>139</v>
      </c>
      <c r="Z71" s="15" t="s">
        <v>138</v>
      </c>
      <c r="AA71" s="15" t="s">
        <v>139</v>
      </c>
      <c r="AB71" s="15" t="s">
        <v>138</v>
      </c>
      <c r="AC71" s="15" t="s">
        <v>138</v>
      </c>
      <c r="AD71" s="15" t="s">
        <v>138</v>
      </c>
      <c r="AE71" s="15" t="s">
        <v>138</v>
      </c>
      <c r="AF71" s="18" t="s">
        <v>138</v>
      </c>
      <c r="AG71" s="15" t="s">
        <v>139</v>
      </c>
      <c r="AH71" s="15" t="s">
        <v>138</v>
      </c>
      <c r="AI71" s="15" t="s">
        <v>139</v>
      </c>
      <c r="AJ71" s="15" t="s">
        <v>138</v>
      </c>
      <c r="AK71" s="15" t="s">
        <v>138</v>
      </c>
      <c r="AL71" s="15" t="s">
        <v>138</v>
      </c>
      <c r="AM71" s="15" t="s">
        <v>138</v>
      </c>
      <c r="AN71" s="15" t="s">
        <v>139</v>
      </c>
      <c r="AO71" s="15" t="s">
        <v>138</v>
      </c>
      <c r="AP71" s="17" t="s">
        <v>139</v>
      </c>
    </row>
    <row r="72" spans="1:42" ht="39" customHeight="1">
      <c r="A72" s="277"/>
      <c r="B72" s="22" t="s">
        <v>433</v>
      </c>
      <c r="C72" s="15" t="s">
        <v>138</v>
      </c>
      <c r="D72" s="15" t="s">
        <v>139</v>
      </c>
      <c r="E72" s="15" t="s">
        <v>138</v>
      </c>
      <c r="F72" s="15" t="s">
        <v>138</v>
      </c>
      <c r="G72" s="15" t="s">
        <v>138</v>
      </c>
      <c r="H72" s="15" t="s">
        <v>138</v>
      </c>
      <c r="I72" s="15" t="s">
        <v>138</v>
      </c>
      <c r="J72" s="15" t="s">
        <v>139</v>
      </c>
      <c r="K72" s="15" t="s">
        <v>138</v>
      </c>
      <c r="L72" s="15" t="s">
        <v>138</v>
      </c>
      <c r="M72" s="15" t="s">
        <v>138</v>
      </c>
      <c r="N72" s="15" t="s">
        <v>138</v>
      </c>
      <c r="O72" s="15" t="s">
        <v>138</v>
      </c>
      <c r="P72" s="15" t="s">
        <v>138</v>
      </c>
      <c r="Q72" s="15" t="s">
        <v>138</v>
      </c>
      <c r="R72" s="15" t="s">
        <v>138</v>
      </c>
      <c r="S72" s="15" t="s">
        <v>138</v>
      </c>
      <c r="T72" s="15" t="s">
        <v>138</v>
      </c>
      <c r="U72" s="15" t="s">
        <v>138</v>
      </c>
      <c r="V72" s="15" t="s">
        <v>139</v>
      </c>
      <c r="W72" s="15" t="s">
        <v>138</v>
      </c>
      <c r="X72" s="15" t="s">
        <v>138</v>
      </c>
      <c r="Y72" s="15" t="s">
        <v>138</v>
      </c>
      <c r="Z72" s="15" t="s">
        <v>138</v>
      </c>
      <c r="AA72" s="15" t="s">
        <v>139</v>
      </c>
      <c r="AB72" s="15" t="s">
        <v>138</v>
      </c>
      <c r="AC72" s="15" t="s">
        <v>138</v>
      </c>
      <c r="AD72" s="15" t="s">
        <v>138</v>
      </c>
      <c r="AE72" s="15" t="s">
        <v>139</v>
      </c>
      <c r="AF72" s="18" t="s">
        <v>138</v>
      </c>
      <c r="AG72" s="15" t="s">
        <v>139</v>
      </c>
      <c r="AH72" s="15" t="s">
        <v>138</v>
      </c>
      <c r="AI72" s="15" t="s">
        <v>138</v>
      </c>
      <c r="AJ72" s="15" t="s">
        <v>139</v>
      </c>
      <c r="AK72" s="15" t="s">
        <v>138</v>
      </c>
      <c r="AL72" s="15" t="s">
        <v>138</v>
      </c>
      <c r="AM72" s="15" t="s">
        <v>138</v>
      </c>
      <c r="AN72" s="15" t="s">
        <v>138</v>
      </c>
      <c r="AO72" s="15" t="s">
        <v>138</v>
      </c>
      <c r="AP72" s="17" t="s">
        <v>138</v>
      </c>
    </row>
    <row r="73" spans="1:42" ht="39" customHeight="1">
      <c r="A73" s="277"/>
      <c r="B73" s="22" t="s">
        <v>434</v>
      </c>
      <c r="C73" s="15" t="s">
        <v>138</v>
      </c>
      <c r="D73" s="15" t="s">
        <v>138</v>
      </c>
      <c r="E73" s="15" t="s">
        <v>138</v>
      </c>
      <c r="F73" s="15" t="s">
        <v>138</v>
      </c>
      <c r="G73" s="15" t="s">
        <v>138</v>
      </c>
      <c r="H73" s="15" t="s">
        <v>138</v>
      </c>
      <c r="I73" s="15" t="s">
        <v>138</v>
      </c>
      <c r="J73" s="15" t="s">
        <v>139</v>
      </c>
      <c r="K73" s="15" t="s">
        <v>138</v>
      </c>
      <c r="L73" s="15" t="s">
        <v>138</v>
      </c>
      <c r="M73" s="15" t="s">
        <v>138</v>
      </c>
      <c r="N73" s="15" t="s">
        <v>138</v>
      </c>
      <c r="O73" s="15" t="s">
        <v>138</v>
      </c>
      <c r="P73" s="15" t="s">
        <v>138</v>
      </c>
      <c r="Q73" s="15" t="s">
        <v>138</v>
      </c>
      <c r="R73" s="15" t="s">
        <v>138</v>
      </c>
      <c r="S73" s="15" t="s">
        <v>138</v>
      </c>
      <c r="T73" s="15" t="s">
        <v>138</v>
      </c>
      <c r="U73" s="15" t="s">
        <v>138</v>
      </c>
      <c r="V73" s="15" t="s">
        <v>139</v>
      </c>
      <c r="W73" s="15" t="s">
        <v>138</v>
      </c>
      <c r="X73" s="15" t="s">
        <v>138</v>
      </c>
      <c r="Y73" s="15" t="s">
        <v>138</v>
      </c>
      <c r="Z73" s="15" t="s">
        <v>138</v>
      </c>
      <c r="AA73" s="15" t="s">
        <v>138</v>
      </c>
      <c r="AB73" s="15" t="s">
        <v>138</v>
      </c>
      <c r="AC73" s="15" t="s">
        <v>138</v>
      </c>
      <c r="AD73" s="15" t="s">
        <v>138</v>
      </c>
      <c r="AE73" s="15" t="s">
        <v>138</v>
      </c>
      <c r="AF73" s="18" t="s">
        <v>138</v>
      </c>
      <c r="AG73" s="15" t="s">
        <v>138</v>
      </c>
      <c r="AH73" s="15" t="s">
        <v>138</v>
      </c>
      <c r="AI73" s="15" t="s">
        <v>138</v>
      </c>
      <c r="AJ73" s="15" t="s">
        <v>138</v>
      </c>
      <c r="AK73" s="15" t="s">
        <v>138</v>
      </c>
      <c r="AL73" s="15" t="s">
        <v>138</v>
      </c>
      <c r="AM73" s="15" t="s">
        <v>138</v>
      </c>
      <c r="AN73" s="15" t="s">
        <v>138</v>
      </c>
      <c r="AO73" s="15" t="s">
        <v>138</v>
      </c>
      <c r="AP73" s="17" t="s">
        <v>139</v>
      </c>
    </row>
    <row r="74" spans="1:42" ht="55.5" customHeight="1">
      <c r="A74" s="277"/>
      <c r="B74" s="48" t="s">
        <v>435</v>
      </c>
      <c r="C74" s="15" t="s">
        <v>139</v>
      </c>
      <c r="D74" s="15" t="s">
        <v>139</v>
      </c>
      <c r="E74" s="15" t="s">
        <v>139</v>
      </c>
      <c r="F74" s="15" t="s">
        <v>139</v>
      </c>
      <c r="G74" s="15" t="s">
        <v>139</v>
      </c>
      <c r="H74" s="15" t="s">
        <v>139</v>
      </c>
      <c r="I74" s="15" t="s">
        <v>139</v>
      </c>
      <c r="J74" s="15" t="s">
        <v>139</v>
      </c>
      <c r="K74" s="15" t="s">
        <v>139</v>
      </c>
      <c r="L74" s="15" t="s">
        <v>139</v>
      </c>
      <c r="M74" s="15" t="s">
        <v>139</v>
      </c>
      <c r="N74" s="15" t="s">
        <v>139</v>
      </c>
      <c r="O74" s="15" t="s">
        <v>139</v>
      </c>
      <c r="P74" s="15" t="s">
        <v>139</v>
      </c>
      <c r="Q74" s="15" t="s">
        <v>139</v>
      </c>
      <c r="R74" s="15" t="s">
        <v>139</v>
      </c>
      <c r="S74" s="15" t="s">
        <v>139</v>
      </c>
      <c r="T74" s="15" t="s">
        <v>139</v>
      </c>
      <c r="U74" s="15" t="s">
        <v>139</v>
      </c>
      <c r="V74" s="15" t="s">
        <v>139</v>
      </c>
      <c r="W74" s="15" t="s">
        <v>139</v>
      </c>
      <c r="X74" s="15" t="s">
        <v>139</v>
      </c>
      <c r="Y74" s="15" t="s">
        <v>139</v>
      </c>
      <c r="Z74" s="15" t="s">
        <v>139</v>
      </c>
      <c r="AA74" s="15" t="s">
        <v>139</v>
      </c>
      <c r="AB74" s="15" t="s">
        <v>139</v>
      </c>
      <c r="AC74" s="15" t="s">
        <v>139</v>
      </c>
      <c r="AD74" s="15" t="s">
        <v>139</v>
      </c>
      <c r="AE74" s="15" t="s">
        <v>139</v>
      </c>
      <c r="AF74" s="18" t="s">
        <v>139</v>
      </c>
      <c r="AG74" s="15" t="s">
        <v>139</v>
      </c>
      <c r="AH74" s="15" t="s">
        <v>139</v>
      </c>
      <c r="AI74" s="15" t="s">
        <v>139</v>
      </c>
      <c r="AJ74" s="15" t="s">
        <v>139</v>
      </c>
      <c r="AK74" s="15" t="s">
        <v>139</v>
      </c>
      <c r="AL74" s="15" t="s">
        <v>139</v>
      </c>
      <c r="AM74" s="15" t="s">
        <v>139</v>
      </c>
      <c r="AN74" s="15" t="s">
        <v>139</v>
      </c>
      <c r="AO74" s="15" t="s">
        <v>139</v>
      </c>
      <c r="AP74" s="17" t="s">
        <v>139</v>
      </c>
    </row>
    <row r="75" spans="1:42" ht="55.5" customHeight="1">
      <c r="A75" s="277"/>
      <c r="B75" s="22" t="s">
        <v>436</v>
      </c>
      <c r="C75" s="15" t="s">
        <v>142</v>
      </c>
      <c r="D75" s="15" t="s">
        <v>142</v>
      </c>
      <c r="E75" s="15" t="s">
        <v>142</v>
      </c>
      <c r="F75" s="15" t="s">
        <v>142</v>
      </c>
      <c r="G75" s="15" t="s">
        <v>142</v>
      </c>
      <c r="H75" s="15" t="s">
        <v>142</v>
      </c>
      <c r="I75" s="15" t="s">
        <v>142</v>
      </c>
      <c r="J75" s="15" t="s">
        <v>142</v>
      </c>
      <c r="K75" s="15" t="s">
        <v>142</v>
      </c>
      <c r="L75" s="15" t="s">
        <v>142</v>
      </c>
      <c r="M75" s="15" t="s">
        <v>142</v>
      </c>
      <c r="N75" s="15" t="s">
        <v>142</v>
      </c>
      <c r="O75" s="15" t="s">
        <v>142</v>
      </c>
      <c r="P75" s="15" t="s">
        <v>142</v>
      </c>
      <c r="Q75" s="15" t="s">
        <v>142</v>
      </c>
      <c r="R75" s="15" t="s">
        <v>142</v>
      </c>
      <c r="S75" s="15" t="s">
        <v>142</v>
      </c>
      <c r="T75" s="15" t="s">
        <v>142</v>
      </c>
      <c r="U75" s="15" t="s">
        <v>142</v>
      </c>
      <c r="V75" s="15" t="s">
        <v>142</v>
      </c>
      <c r="W75" s="15" t="s">
        <v>142</v>
      </c>
      <c r="X75" s="15" t="s">
        <v>142</v>
      </c>
      <c r="Y75" s="15" t="s">
        <v>142</v>
      </c>
      <c r="Z75" s="15" t="s">
        <v>142</v>
      </c>
      <c r="AA75" s="15" t="s">
        <v>142</v>
      </c>
      <c r="AB75" s="15" t="s">
        <v>142</v>
      </c>
      <c r="AC75" s="15" t="s">
        <v>142</v>
      </c>
      <c r="AD75" s="15" t="s">
        <v>142</v>
      </c>
      <c r="AE75" s="15" t="s">
        <v>142</v>
      </c>
      <c r="AF75" s="18" t="s">
        <v>142</v>
      </c>
      <c r="AG75" s="15" t="s">
        <v>142</v>
      </c>
      <c r="AH75" s="15" t="s">
        <v>142</v>
      </c>
      <c r="AI75" s="15" t="s">
        <v>142</v>
      </c>
      <c r="AJ75" s="15" t="s">
        <v>142</v>
      </c>
      <c r="AK75" s="15" t="s">
        <v>142</v>
      </c>
      <c r="AL75" s="15" t="s">
        <v>142</v>
      </c>
      <c r="AM75" s="15" t="s">
        <v>142</v>
      </c>
      <c r="AN75" s="15" t="s">
        <v>142</v>
      </c>
      <c r="AO75" s="15" t="s">
        <v>142</v>
      </c>
      <c r="AP75" s="17" t="s">
        <v>142</v>
      </c>
    </row>
    <row r="76" spans="1:42" ht="55.5" customHeight="1">
      <c r="A76" s="277"/>
      <c r="B76" s="22" t="s">
        <v>437</v>
      </c>
      <c r="C76" s="15" t="s">
        <v>142</v>
      </c>
      <c r="D76" s="15" t="s">
        <v>142</v>
      </c>
      <c r="E76" s="15" t="s">
        <v>142</v>
      </c>
      <c r="F76" s="15" t="s">
        <v>142</v>
      </c>
      <c r="G76" s="15" t="s">
        <v>142</v>
      </c>
      <c r="H76" s="15" t="s">
        <v>142</v>
      </c>
      <c r="I76" s="15" t="s">
        <v>142</v>
      </c>
      <c r="J76" s="15" t="s">
        <v>142</v>
      </c>
      <c r="K76" s="15" t="s">
        <v>142</v>
      </c>
      <c r="L76" s="15" t="s">
        <v>142</v>
      </c>
      <c r="M76" s="15" t="s">
        <v>142</v>
      </c>
      <c r="N76" s="15" t="s">
        <v>142</v>
      </c>
      <c r="O76" s="15" t="s">
        <v>142</v>
      </c>
      <c r="P76" s="15" t="s">
        <v>142</v>
      </c>
      <c r="Q76" s="15" t="s">
        <v>142</v>
      </c>
      <c r="R76" s="15" t="s">
        <v>142</v>
      </c>
      <c r="S76" s="15" t="s">
        <v>142</v>
      </c>
      <c r="T76" s="15" t="s">
        <v>142</v>
      </c>
      <c r="U76" s="15" t="s">
        <v>142</v>
      </c>
      <c r="V76" s="15" t="s">
        <v>142</v>
      </c>
      <c r="W76" s="15" t="s">
        <v>142</v>
      </c>
      <c r="X76" s="15" t="s">
        <v>142</v>
      </c>
      <c r="Y76" s="15" t="s">
        <v>142</v>
      </c>
      <c r="Z76" s="15" t="s">
        <v>142</v>
      </c>
      <c r="AA76" s="15" t="s">
        <v>142</v>
      </c>
      <c r="AB76" s="15" t="s">
        <v>142</v>
      </c>
      <c r="AC76" s="15" t="s">
        <v>142</v>
      </c>
      <c r="AD76" s="15" t="s">
        <v>142</v>
      </c>
      <c r="AE76" s="15" t="s">
        <v>142</v>
      </c>
      <c r="AF76" s="18" t="s">
        <v>142</v>
      </c>
      <c r="AG76" s="15" t="s">
        <v>142</v>
      </c>
      <c r="AH76" s="15" t="s">
        <v>142</v>
      </c>
      <c r="AI76" s="15" t="s">
        <v>142</v>
      </c>
      <c r="AJ76" s="15" t="s">
        <v>142</v>
      </c>
      <c r="AK76" s="15" t="s">
        <v>142</v>
      </c>
      <c r="AL76" s="15" t="s">
        <v>142</v>
      </c>
      <c r="AM76" s="15" t="s">
        <v>142</v>
      </c>
      <c r="AN76" s="15" t="s">
        <v>142</v>
      </c>
      <c r="AO76" s="15" t="s">
        <v>142</v>
      </c>
      <c r="AP76" s="17" t="s">
        <v>142</v>
      </c>
    </row>
    <row r="77" spans="1:42" ht="55.5" customHeight="1">
      <c r="A77" s="277"/>
      <c r="B77" s="22" t="s">
        <v>438</v>
      </c>
      <c r="C77" s="15" t="s">
        <v>142</v>
      </c>
      <c r="D77" s="15" t="s">
        <v>142</v>
      </c>
      <c r="E77" s="15" t="s">
        <v>142</v>
      </c>
      <c r="F77" s="15" t="s">
        <v>142</v>
      </c>
      <c r="G77" s="15" t="s">
        <v>142</v>
      </c>
      <c r="H77" s="15" t="s">
        <v>142</v>
      </c>
      <c r="I77" s="15" t="s">
        <v>142</v>
      </c>
      <c r="J77" s="15" t="s">
        <v>142</v>
      </c>
      <c r="K77" s="15" t="s">
        <v>142</v>
      </c>
      <c r="L77" s="15" t="s">
        <v>142</v>
      </c>
      <c r="M77" s="15" t="s">
        <v>142</v>
      </c>
      <c r="N77" s="15" t="s">
        <v>142</v>
      </c>
      <c r="O77" s="15" t="s">
        <v>142</v>
      </c>
      <c r="P77" s="15" t="s">
        <v>142</v>
      </c>
      <c r="Q77" s="15" t="s">
        <v>142</v>
      </c>
      <c r="R77" s="15" t="s">
        <v>142</v>
      </c>
      <c r="S77" s="15" t="s">
        <v>142</v>
      </c>
      <c r="T77" s="15" t="s">
        <v>142</v>
      </c>
      <c r="U77" s="15" t="s">
        <v>142</v>
      </c>
      <c r="V77" s="15" t="s">
        <v>142</v>
      </c>
      <c r="W77" s="15" t="s">
        <v>142</v>
      </c>
      <c r="X77" s="15" t="s">
        <v>142</v>
      </c>
      <c r="Y77" s="15" t="s">
        <v>142</v>
      </c>
      <c r="Z77" s="15" t="s">
        <v>142</v>
      </c>
      <c r="AA77" s="15" t="s">
        <v>142</v>
      </c>
      <c r="AB77" s="15" t="s">
        <v>142</v>
      </c>
      <c r="AC77" s="15" t="s">
        <v>142</v>
      </c>
      <c r="AD77" s="15" t="s">
        <v>142</v>
      </c>
      <c r="AE77" s="15" t="s">
        <v>142</v>
      </c>
      <c r="AF77" s="18" t="s">
        <v>142</v>
      </c>
      <c r="AG77" s="15" t="s">
        <v>142</v>
      </c>
      <c r="AH77" s="15" t="s">
        <v>142</v>
      </c>
      <c r="AI77" s="15" t="s">
        <v>142</v>
      </c>
      <c r="AJ77" s="15" t="s">
        <v>142</v>
      </c>
      <c r="AK77" s="15" t="s">
        <v>142</v>
      </c>
      <c r="AL77" s="15" t="s">
        <v>142</v>
      </c>
      <c r="AM77" s="15" t="s">
        <v>142</v>
      </c>
      <c r="AN77" s="15" t="s">
        <v>142</v>
      </c>
      <c r="AO77" s="15" t="s">
        <v>142</v>
      </c>
      <c r="AP77" s="17" t="s">
        <v>142</v>
      </c>
    </row>
    <row r="78" spans="1:42" ht="55.5" customHeight="1">
      <c r="A78" s="277"/>
      <c r="B78" s="22" t="s">
        <v>439</v>
      </c>
      <c r="C78" s="15" t="s">
        <v>142</v>
      </c>
      <c r="D78" s="15" t="s">
        <v>142</v>
      </c>
      <c r="E78" s="15" t="s">
        <v>142</v>
      </c>
      <c r="F78" s="15" t="s">
        <v>142</v>
      </c>
      <c r="G78" s="15" t="s">
        <v>142</v>
      </c>
      <c r="H78" s="15" t="s">
        <v>142</v>
      </c>
      <c r="I78" s="15" t="s">
        <v>142</v>
      </c>
      <c r="J78" s="15" t="s">
        <v>142</v>
      </c>
      <c r="K78" s="15" t="s">
        <v>142</v>
      </c>
      <c r="L78" s="15" t="s">
        <v>142</v>
      </c>
      <c r="M78" s="15" t="s">
        <v>142</v>
      </c>
      <c r="N78" s="15" t="s">
        <v>142</v>
      </c>
      <c r="O78" s="15" t="s">
        <v>142</v>
      </c>
      <c r="P78" s="15" t="s">
        <v>142</v>
      </c>
      <c r="Q78" s="15" t="s">
        <v>142</v>
      </c>
      <c r="R78" s="15" t="s">
        <v>142</v>
      </c>
      <c r="S78" s="15" t="s">
        <v>142</v>
      </c>
      <c r="T78" s="15" t="s">
        <v>142</v>
      </c>
      <c r="U78" s="15" t="s">
        <v>142</v>
      </c>
      <c r="V78" s="15" t="s">
        <v>142</v>
      </c>
      <c r="W78" s="15" t="s">
        <v>142</v>
      </c>
      <c r="X78" s="15" t="s">
        <v>142</v>
      </c>
      <c r="Y78" s="15" t="s">
        <v>142</v>
      </c>
      <c r="Z78" s="15" t="s">
        <v>142</v>
      </c>
      <c r="AA78" s="15" t="s">
        <v>142</v>
      </c>
      <c r="AB78" s="15" t="s">
        <v>142</v>
      </c>
      <c r="AC78" s="15" t="s">
        <v>142</v>
      </c>
      <c r="AD78" s="15" t="s">
        <v>142</v>
      </c>
      <c r="AE78" s="15" t="s">
        <v>142</v>
      </c>
      <c r="AF78" s="18" t="s">
        <v>142</v>
      </c>
      <c r="AG78" s="15" t="s">
        <v>142</v>
      </c>
      <c r="AH78" s="15" t="s">
        <v>142</v>
      </c>
      <c r="AI78" s="15" t="s">
        <v>142</v>
      </c>
      <c r="AJ78" s="15" t="s">
        <v>142</v>
      </c>
      <c r="AK78" s="15" t="s">
        <v>142</v>
      </c>
      <c r="AL78" s="15" t="s">
        <v>142</v>
      </c>
      <c r="AM78" s="15" t="s">
        <v>142</v>
      </c>
      <c r="AN78" s="15" t="s">
        <v>142</v>
      </c>
      <c r="AO78" s="15" t="s">
        <v>142</v>
      </c>
      <c r="AP78" s="17" t="s">
        <v>142</v>
      </c>
    </row>
    <row r="79" spans="1:42" ht="55.5" customHeight="1">
      <c r="A79" s="277"/>
      <c r="B79" s="22" t="s">
        <v>440</v>
      </c>
      <c r="C79" s="15" t="s">
        <v>142</v>
      </c>
      <c r="D79" s="15" t="s">
        <v>142</v>
      </c>
      <c r="E79" s="15" t="s">
        <v>142</v>
      </c>
      <c r="F79" s="15" t="s">
        <v>142</v>
      </c>
      <c r="G79" s="15" t="s">
        <v>142</v>
      </c>
      <c r="H79" s="15" t="s">
        <v>142</v>
      </c>
      <c r="I79" s="15" t="s">
        <v>142</v>
      </c>
      <c r="J79" s="15" t="s">
        <v>142</v>
      </c>
      <c r="K79" s="15" t="s">
        <v>142</v>
      </c>
      <c r="L79" s="15" t="s">
        <v>142</v>
      </c>
      <c r="M79" s="15" t="s">
        <v>142</v>
      </c>
      <c r="N79" s="15" t="s">
        <v>142</v>
      </c>
      <c r="O79" s="15" t="s">
        <v>142</v>
      </c>
      <c r="P79" s="15" t="s">
        <v>142</v>
      </c>
      <c r="Q79" s="15" t="s">
        <v>142</v>
      </c>
      <c r="R79" s="15" t="s">
        <v>142</v>
      </c>
      <c r="S79" s="15" t="s">
        <v>142</v>
      </c>
      <c r="T79" s="15" t="s">
        <v>142</v>
      </c>
      <c r="U79" s="15" t="s">
        <v>142</v>
      </c>
      <c r="V79" s="15" t="s">
        <v>142</v>
      </c>
      <c r="W79" s="15" t="s">
        <v>142</v>
      </c>
      <c r="X79" s="15" t="s">
        <v>142</v>
      </c>
      <c r="Y79" s="15" t="s">
        <v>142</v>
      </c>
      <c r="Z79" s="15" t="s">
        <v>142</v>
      </c>
      <c r="AA79" s="15" t="s">
        <v>142</v>
      </c>
      <c r="AB79" s="15" t="s">
        <v>142</v>
      </c>
      <c r="AC79" s="15" t="s">
        <v>142</v>
      </c>
      <c r="AD79" s="15" t="s">
        <v>142</v>
      </c>
      <c r="AE79" s="15" t="s">
        <v>142</v>
      </c>
      <c r="AF79" s="18" t="s">
        <v>142</v>
      </c>
      <c r="AG79" s="15" t="s">
        <v>142</v>
      </c>
      <c r="AH79" s="15" t="s">
        <v>142</v>
      </c>
      <c r="AI79" s="15" t="s">
        <v>142</v>
      </c>
      <c r="AJ79" s="15" t="s">
        <v>142</v>
      </c>
      <c r="AK79" s="15" t="s">
        <v>142</v>
      </c>
      <c r="AL79" s="15" t="s">
        <v>142</v>
      </c>
      <c r="AM79" s="15" t="s">
        <v>142</v>
      </c>
      <c r="AN79" s="15" t="s">
        <v>142</v>
      </c>
      <c r="AO79" s="15" t="s">
        <v>142</v>
      </c>
      <c r="AP79" s="17" t="s">
        <v>142</v>
      </c>
    </row>
    <row r="80" spans="1:42" ht="55.5" customHeight="1">
      <c r="A80" s="277"/>
      <c r="B80" s="22" t="s">
        <v>441</v>
      </c>
      <c r="C80" s="15" t="s">
        <v>142</v>
      </c>
      <c r="D80" s="15" t="s">
        <v>142</v>
      </c>
      <c r="E80" s="15" t="s">
        <v>142</v>
      </c>
      <c r="F80" s="15" t="s">
        <v>142</v>
      </c>
      <c r="G80" s="15" t="s">
        <v>142</v>
      </c>
      <c r="H80" s="15" t="s">
        <v>142</v>
      </c>
      <c r="I80" s="15" t="s">
        <v>142</v>
      </c>
      <c r="J80" s="15" t="s">
        <v>142</v>
      </c>
      <c r="K80" s="15" t="s">
        <v>142</v>
      </c>
      <c r="L80" s="15" t="s">
        <v>142</v>
      </c>
      <c r="M80" s="15" t="s">
        <v>142</v>
      </c>
      <c r="N80" s="15" t="s">
        <v>142</v>
      </c>
      <c r="O80" s="15" t="s">
        <v>142</v>
      </c>
      <c r="P80" s="15" t="s">
        <v>142</v>
      </c>
      <c r="Q80" s="15" t="s">
        <v>142</v>
      </c>
      <c r="R80" s="15" t="s">
        <v>142</v>
      </c>
      <c r="S80" s="15" t="s">
        <v>142</v>
      </c>
      <c r="T80" s="15" t="s">
        <v>142</v>
      </c>
      <c r="U80" s="15" t="s">
        <v>142</v>
      </c>
      <c r="V80" s="15" t="s">
        <v>142</v>
      </c>
      <c r="W80" s="15" t="s">
        <v>142</v>
      </c>
      <c r="X80" s="15" t="s">
        <v>142</v>
      </c>
      <c r="Y80" s="15" t="s">
        <v>142</v>
      </c>
      <c r="Z80" s="15" t="s">
        <v>142</v>
      </c>
      <c r="AA80" s="15" t="s">
        <v>142</v>
      </c>
      <c r="AB80" s="15" t="s">
        <v>142</v>
      </c>
      <c r="AC80" s="15" t="s">
        <v>142</v>
      </c>
      <c r="AD80" s="15" t="s">
        <v>142</v>
      </c>
      <c r="AE80" s="15" t="s">
        <v>142</v>
      </c>
      <c r="AF80" s="18" t="s">
        <v>142</v>
      </c>
      <c r="AG80" s="15" t="s">
        <v>142</v>
      </c>
      <c r="AH80" s="15" t="s">
        <v>142</v>
      </c>
      <c r="AI80" s="15" t="s">
        <v>142</v>
      </c>
      <c r="AJ80" s="15" t="s">
        <v>142</v>
      </c>
      <c r="AK80" s="15" t="s">
        <v>142</v>
      </c>
      <c r="AL80" s="15" t="s">
        <v>142</v>
      </c>
      <c r="AM80" s="15" t="s">
        <v>142</v>
      </c>
      <c r="AN80" s="15" t="s">
        <v>142</v>
      </c>
      <c r="AO80" s="15" t="s">
        <v>142</v>
      </c>
      <c r="AP80" s="17" t="s">
        <v>142</v>
      </c>
    </row>
    <row r="81" spans="1:42" ht="55.5" customHeight="1">
      <c r="A81" s="277"/>
      <c r="B81" s="22" t="s">
        <v>442</v>
      </c>
      <c r="C81" s="15" t="s">
        <v>142</v>
      </c>
      <c r="D81" s="15" t="s">
        <v>142</v>
      </c>
      <c r="E81" s="15" t="s">
        <v>142</v>
      </c>
      <c r="F81" s="15" t="s">
        <v>142</v>
      </c>
      <c r="G81" s="15" t="s">
        <v>142</v>
      </c>
      <c r="H81" s="15" t="s">
        <v>142</v>
      </c>
      <c r="I81" s="15" t="s">
        <v>142</v>
      </c>
      <c r="J81" s="15" t="s">
        <v>142</v>
      </c>
      <c r="K81" s="15" t="s">
        <v>142</v>
      </c>
      <c r="L81" s="15" t="s">
        <v>142</v>
      </c>
      <c r="M81" s="15" t="s">
        <v>142</v>
      </c>
      <c r="N81" s="15" t="s">
        <v>142</v>
      </c>
      <c r="O81" s="15" t="s">
        <v>142</v>
      </c>
      <c r="P81" s="15" t="s">
        <v>142</v>
      </c>
      <c r="Q81" s="15" t="s">
        <v>142</v>
      </c>
      <c r="R81" s="15" t="s">
        <v>142</v>
      </c>
      <c r="S81" s="15" t="s">
        <v>142</v>
      </c>
      <c r="T81" s="15" t="s">
        <v>142</v>
      </c>
      <c r="U81" s="15" t="s">
        <v>142</v>
      </c>
      <c r="V81" s="15" t="s">
        <v>142</v>
      </c>
      <c r="W81" s="15" t="s">
        <v>142</v>
      </c>
      <c r="X81" s="15" t="s">
        <v>142</v>
      </c>
      <c r="Y81" s="15" t="s">
        <v>142</v>
      </c>
      <c r="Z81" s="15" t="s">
        <v>142</v>
      </c>
      <c r="AA81" s="15" t="s">
        <v>142</v>
      </c>
      <c r="AB81" s="15" t="s">
        <v>142</v>
      </c>
      <c r="AC81" s="15" t="s">
        <v>142</v>
      </c>
      <c r="AD81" s="15" t="s">
        <v>142</v>
      </c>
      <c r="AE81" s="15" t="s">
        <v>142</v>
      </c>
      <c r="AF81" s="18" t="s">
        <v>142</v>
      </c>
      <c r="AG81" s="15" t="s">
        <v>142</v>
      </c>
      <c r="AH81" s="15" t="s">
        <v>142</v>
      </c>
      <c r="AI81" s="15" t="s">
        <v>142</v>
      </c>
      <c r="AJ81" s="15" t="s">
        <v>142</v>
      </c>
      <c r="AK81" s="15" t="s">
        <v>142</v>
      </c>
      <c r="AL81" s="15" t="s">
        <v>142</v>
      </c>
      <c r="AM81" s="15" t="s">
        <v>142</v>
      </c>
      <c r="AN81" s="15" t="s">
        <v>142</v>
      </c>
      <c r="AO81" s="15" t="s">
        <v>142</v>
      </c>
      <c r="AP81" s="17" t="s">
        <v>142</v>
      </c>
    </row>
    <row r="82" spans="1:42" ht="55.5" customHeight="1">
      <c r="A82" s="277"/>
      <c r="B82" s="22" t="s">
        <v>443</v>
      </c>
      <c r="C82" s="15" t="s">
        <v>142</v>
      </c>
      <c r="D82" s="15" t="s">
        <v>142</v>
      </c>
      <c r="E82" s="15" t="s">
        <v>142</v>
      </c>
      <c r="F82" s="15" t="s">
        <v>142</v>
      </c>
      <c r="G82" s="15" t="s">
        <v>142</v>
      </c>
      <c r="H82" s="15" t="s">
        <v>142</v>
      </c>
      <c r="I82" s="15" t="s">
        <v>142</v>
      </c>
      <c r="J82" s="15" t="s">
        <v>142</v>
      </c>
      <c r="K82" s="15" t="s">
        <v>142</v>
      </c>
      <c r="L82" s="15" t="s">
        <v>142</v>
      </c>
      <c r="M82" s="15" t="s">
        <v>142</v>
      </c>
      <c r="N82" s="15" t="s">
        <v>142</v>
      </c>
      <c r="O82" s="15" t="s">
        <v>142</v>
      </c>
      <c r="P82" s="15" t="s">
        <v>142</v>
      </c>
      <c r="Q82" s="15" t="s">
        <v>142</v>
      </c>
      <c r="R82" s="15" t="s">
        <v>142</v>
      </c>
      <c r="S82" s="15" t="s">
        <v>142</v>
      </c>
      <c r="T82" s="15" t="s">
        <v>142</v>
      </c>
      <c r="U82" s="15" t="s">
        <v>142</v>
      </c>
      <c r="V82" s="15" t="s">
        <v>142</v>
      </c>
      <c r="W82" s="15" t="s">
        <v>142</v>
      </c>
      <c r="X82" s="15" t="s">
        <v>142</v>
      </c>
      <c r="Y82" s="15" t="s">
        <v>142</v>
      </c>
      <c r="Z82" s="15" t="s">
        <v>142</v>
      </c>
      <c r="AA82" s="15" t="s">
        <v>142</v>
      </c>
      <c r="AB82" s="15" t="s">
        <v>142</v>
      </c>
      <c r="AC82" s="15" t="s">
        <v>142</v>
      </c>
      <c r="AD82" s="15" t="s">
        <v>142</v>
      </c>
      <c r="AE82" s="15" t="s">
        <v>142</v>
      </c>
      <c r="AF82" s="18" t="s">
        <v>142</v>
      </c>
      <c r="AG82" s="15" t="s">
        <v>142</v>
      </c>
      <c r="AH82" s="15" t="s">
        <v>142</v>
      </c>
      <c r="AI82" s="15" t="s">
        <v>142</v>
      </c>
      <c r="AJ82" s="15" t="s">
        <v>142</v>
      </c>
      <c r="AK82" s="15" t="s">
        <v>142</v>
      </c>
      <c r="AL82" s="15" t="s">
        <v>142</v>
      </c>
      <c r="AM82" s="15" t="s">
        <v>142</v>
      </c>
      <c r="AN82" s="15" t="s">
        <v>142</v>
      </c>
      <c r="AO82" s="15" t="s">
        <v>142</v>
      </c>
      <c r="AP82" s="17" t="s">
        <v>142</v>
      </c>
    </row>
    <row r="83" spans="1:42" ht="55.5" customHeight="1">
      <c r="A83" s="277"/>
      <c r="B83" s="22" t="s">
        <v>444</v>
      </c>
      <c r="C83" s="15" t="s">
        <v>142</v>
      </c>
      <c r="D83" s="15" t="s">
        <v>142</v>
      </c>
      <c r="E83" s="15" t="s">
        <v>142</v>
      </c>
      <c r="F83" s="15" t="s">
        <v>142</v>
      </c>
      <c r="G83" s="15" t="s">
        <v>142</v>
      </c>
      <c r="H83" s="15" t="s">
        <v>142</v>
      </c>
      <c r="I83" s="15" t="s">
        <v>142</v>
      </c>
      <c r="J83" s="15" t="s">
        <v>142</v>
      </c>
      <c r="K83" s="15" t="s">
        <v>142</v>
      </c>
      <c r="L83" s="15" t="s">
        <v>142</v>
      </c>
      <c r="M83" s="15" t="s">
        <v>142</v>
      </c>
      <c r="N83" s="15" t="s">
        <v>142</v>
      </c>
      <c r="O83" s="15" t="s">
        <v>142</v>
      </c>
      <c r="P83" s="15" t="s">
        <v>142</v>
      </c>
      <c r="Q83" s="15" t="s">
        <v>142</v>
      </c>
      <c r="R83" s="15" t="s">
        <v>142</v>
      </c>
      <c r="S83" s="15" t="s">
        <v>142</v>
      </c>
      <c r="T83" s="15" t="s">
        <v>142</v>
      </c>
      <c r="U83" s="15" t="s">
        <v>142</v>
      </c>
      <c r="V83" s="15" t="s">
        <v>142</v>
      </c>
      <c r="W83" s="15" t="s">
        <v>142</v>
      </c>
      <c r="X83" s="15" t="s">
        <v>142</v>
      </c>
      <c r="Y83" s="15" t="s">
        <v>142</v>
      </c>
      <c r="Z83" s="15" t="s">
        <v>142</v>
      </c>
      <c r="AA83" s="15" t="s">
        <v>142</v>
      </c>
      <c r="AB83" s="15" t="s">
        <v>142</v>
      </c>
      <c r="AC83" s="15" t="s">
        <v>142</v>
      </c>
      <c r="AD83" s="15" t="s">
        <v>142</v>
      </c>
      <c r="AE83" s="15" t="s">
        <v>142</v>
      </c>
      <c r="AF83" s="18" t="s">
        <v>142</v>
      </c>
      <c r="AG83" s="15" t="s">
        <v>142</v>
      </c>
      <c r="AH83" s="15" t="s">
        <v>142</v>
      </c>
      <c r="AI83" s="15" t="s">
        <v>142</v>
      </c>
      <c r="AJ83" s="15" t="s">
        <v>142</v>
      </c>
      <c r="AK83" s="15" t="s">
        <v>142</v>
      </c>
      <c r="AL83" s="15" t="s">
        <v>142</v>
      </c>
      <c r="AM83" s="15" t="s">
        <v>142</v>
      </c>
      <c r="AN83" s="15" t="s">
        <v>142</v>
      </c>
      <c r="AO83" s="15" t="s">
        <v>142</v>
      </c>
      <c r="AP83" s="17" t="s">
        <v>142</v>
      </c>
    </row>
    <row r="84" spans="1:42" ht="55.5" customHeight="1">
      <c r="A84" s="278"/>
      <c r="B84" s="22" t="s">
        <v>445</v>
      </c>
      <c r="C84" s="15" t="s">
        <v>142</v>
      </c>
      <c r="D84" s="15" t="s">
        <v>142</v>
      </c>
      <c r="E84" s="15" t="s">
        <v>142</v>
      </c>
      <c r="F84" s="15" t="s">
        <v>142</v>
      </c>
      <c r="G84" s="15" t="s">
        <v>142</v>
      </c>
      <c r="H84" s="15" t="s">
        <v>142</v>
      </c>
      <c r="I84" s="15" t="s">
        <v>142</v>
      </c>
      <c r="J84" s="15" t="s">
        <v>142</v>
      </c>
      <c r="K84" s="15" t="s">
        <v>142</v>
      </c>
      <c r="L84" s="15" t="s">
        <v>142</v>
      </c>
      <c r="M84" s="15" t="s">
        <v>142</v>
      </c>
      <c r="N84" s="15" t="s">
        <v>142</v>
      </c>
      <c r="O84" s="15" t="s">
        <v>142</v>
      </c>
      <c r="P84" s="15" t="s">
        <v>142</v>
      </c>
      <c r="Q84" s="15" t="s">
        <v>142</v>
      </c>
      <c r="R84" s="15" t="s">
        <v>142</v>
      </c>
      <c r="S84" s="15" t="s">
        <v>142</v>
      </c>
      <c r="T84" s="15" t="s">
        <v>142</v>
      </c>
      <c r="U84" s="15" t="s">
        <v>142</v>
      </c>
      <c r="V84" s="15" t="s">
        <v>142</v>
      </c>
      <c r="W84" s="15" t="s">
        <v>142</v>
      </c>
      <c r="X84" s="15" t="s">
        <v>142</v>
      </c>
      <c r="Y84" s="15" t="s">
        <v>142</v>
      </c>
      <c r="Z84" s="15" t="s">
        <v>142</v>
      </c>
      <c r="AA84" s="15" t="s">
        <v>142</v>
      </c>
      <c r="AB84" s="15" t="s">
        <v>142</v>
      </c>
      <c r="AC84" s="15" t="s">
        <v>142</v>
      </c>
      <c r="AD84" s="15" t="s">
        <v>142</v>
      </c>
      <c r="AE84" s="15" t="s">
        <v>142</v>
      </c>
      <c r="AF84" s="18" t="s">
        <v>142</v>
      </c>
      <c r="AG84" s="15" t="s">
        <v>142</v>
      </c>
      <c r="AH84" s="15" t="s">
        <v>142</v>
      </c>
      <c r="AI84" s="15" t="s">
        <v>142</v>
      </c>
      <c r="AJ84" s="15" t="s">
        <v>142</v>
      </c>
      <c r="AK84" s="15" t="s">
        <v>142</v>
      </c>
      <c r="AL84" s="15" t="s">
        <v>142</v>
      </c>
      <c r="AM84" s="15" t="s">
        <v>142</v>
      </c>
      <c r="AN84" s="15" t="s">
        <v>142</v>
      </c>
      <c r="AO84" s="15" t="s">
        <v>142</v>
      </c>
      <c r="AP84" s="17" t="s">
        <v>142</v>
      </c>
    </row>
    <row r="85" spans="1:42" ht="15.75" customHeight="1">
      <c r="A85" s="31"/>
      <c r="B85" s="47"/>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4"/>
      <c r="AG85" s="33"/>
      <c r="AH85" s="33"/>
      <c r="AI85" s="33"/>
      <c r="AJ85" s="33"/>
      <c r="AK85" s="33"/>
      <c r="AL85" s="33"/>
      <c r="AM85" s="33"/>
      <c r="AN85" s="33"/>
      <c r="AO85" s="33"/>
      <c r="AP85" s="33"/>
    </row>
    <row r="86" spans="1:42" ht="36" customHeight="1">
      <c r="A86" s="231" t="s">
        <v>446</v>
      </c>
      <c r="B86" s="22" t="s">
        <v>447</v>
      </c>
      <c r="C86" s="15" t="s">
        <v>143</v>
      </c>
      <c r="D86" s="15" t="s">
        <v>143</v>
      </c>
      <c r="E86" s="15" t="s">
        <v>448</v>
      </c>
      <c r="F86" s="15" t="s">
        <v>143</v>
      </c>
      <c r="G86" s="15" t="s">
        <v>449</v>
      </c>
      <c r="H86" s="15" t="s">
        <v>450</v>
      </c>
      <c r="I86" s="15" t="s">
        <v>451</v>
      </c>
      <c r="J86" s="15" t="s">
        <v>452</v>
      </c>
      <c r="K86" s="15" t="s">
        <v>453</v>
      </c>
      <c r="L86" s="15" t="s">
        <v>454</v>
      </c>
      <c r="M86" s="15" t="s">
        <v>143</v>
      </c>
      <c r="N86" s="15" t="s">
        <v>455</v>
      </c>
      <c r="O86" s="15" t="s">
        <v>143</v>
      </c>
      <c r="P86" s="15" t="s">
        <v>454</v>
      </c>
      <c r="Q86" s="15" t="s">
        <v>456</v>
      </c>
      <c r="R86" s="15" t="s">
        <v>457</v>
      </c>
      <c r="S86" s="15" t="s">
        <v>458</v>
      </c>
      <c r="T86" s="15" t="s">
        <v>143</v>
      </c>
      <c r="U86" s="15" t="s">
        <v>459</v>
      </c>
      <c r="V86" s="15" t="s">
        <v>460</v>
      </c>
      <c r="W86" s="15" t="s">
        <v>461</v>
      </c>
      <c r="X86" s="15" t="s">
        <v>461</v>
      </c>
      <c r="Y86" s="15" t="s">
        <v>148</v>
      </c>
      <c r="Z86" s="15" t="s">
        <v>462</v>
      </c>
      <c r="AA86" s="15" t="s">
        <v>463</v>
      </c>
      <c r="AB86" s="15" t="s">
        <v>464</v>
      </c>
      <c r="AC86" s="15" t="s">
        <v>452</v>
      </c>
      <c r="AD86" s="15" t="s">
        <v>465</v>
      </c>
      <c r="AE86" s="15" t="s">
        <v>466</v>
      </c>
      <c r="AF86" s="16" t="s">
        <v>467</v>
      </c>
      <c r="AG86" s="15" t="s">
        <v>468</v>
      </c>
      <c r="AH86" s="15" t="s">
        <v>464</v>
      </c>
      <c r="AI86" s="15" t="s">
        <v>143</v>
      </c>
      <c r="AJ86" s="15" t="s">
        <v>143</v>
      </c>
      <c r="AK86" s="15" t="s">
        <v>143</v>
      </c>
      <c r="AL86" s="15" t="s">
        <v>469</v>
      </c>
      <c r="AM86" s="15" t="s">
        <v>461</v>
      </c>
      <c r="AN86" s="15" t="s">
        <v>143</v>
      </c>
      <c r="AO86" s="15" t="s">
        <v>470</v>
      </c>
      <c r="AP86" s="17" t="s">
        <v>154</v>
      </c>
    </row>
    <row r="87" spans="1:42" ht="90">
      <c r="A87" s="277"/>
      <c r="B87" s="22" t="s">
        <v>471</v>
      </c>
      <c r="C87" s="23" t="s">
        <v>472</v>
      </c>
      <c r="D87" s="23" t="s">
        <v>473</v>
      </c>
      <c r="E87" s="23" t="s">
        <v>474</v>
      </c>
      <c r="F87" s="23" t="s">
        <v>475</v>
      </c>
      <c r="G87" s="23" t="s">
        <v>476</v>
      </c>
      <c r="H87" s="23" t="s">
        <v>477</v>
      </c>
      <c r="I87" s="23" t="s">
        <v>478</v>
      </c>
      <c r="J87" s="23" t="s">
        <v>479</v>
      </c>
      <c r="K87" s="23" t="s">
        <v>480</v>
      </c>
      <c r="L87" s="23" t="s">
        <v>481</v>
      </c>
      <c r="M87" s="23" t="s">
        <v>482</v>
      </c>
      <c r="N87" s="23" t="s">
        <v>483</v>
      </c>
      <c r="O87" s="23" t="s">
        <v>484</v>
      </c>
      <c r="P87" s="23" t="s">
        <v>485</v>
      </c>
      <c r="Q87" s="23" t="s">
        <v>486</v>
      </c>
      <c r="R87" s="23" t="s">
        <v>487</v>
      </c>
      <c r="S87" s="23" t="s">
        <v>488</v>
      </c>
      <c r="T87" s="23" t="s">
        <v>489</v>
      </c>
      <c r="U87" s="23" t="s">
        <v>490</v>
      </c>
      <c r="V87" s="23" t="s">
        <v>491</v>
      </c>
      <c r="W87" s="23" t="s">
        <v>492</v>
      </c>
      <c r="X87" s="23" t="s">
        <v>493</v>
      </c>
      <c r="Y87" s="23" t="s">
        <v>494</v>
      </c>
      <c r="Z87" s="23" t="s">
        <v>495</v>
      </c>
      <c r="AA87" s="23" t="s">
        <v>496</v>
      </c>
      <c r="AB87" s="23" t="s">
        <v>497</v>
      </c>
      <c r="AC87" s="23" t="s">
        <v>498</v>
      </c>
      <c r="AD87" s="23" t="s">
        <v>499</v>
      </c>
      <c r="AE87" s="23" t="s">
        <v>500</v>
      </c>
      <c r="AF87" s="18" t="s">
        <v>501</v>
      </c>
      <c r="AG87" s="23" t="s">
        <v>502</v>
      </c>
      <c r="AH87" s="23" t="s">
        <v>503</v>
      </c>
      <c r="AI87" s="23" t="s">
        <v>504</v>
      </c>
      <c r="AJ87" s="23" t="s">
        <v>505</v>
      </c>
      <c r="AK87" s="23" t="s">
        <v>506</v>
      </c>
      <c r="AL87" s="23" t="s">
        <v>507</v>
      </c>
      <c r="AM87" s="23" t="s">
        <v>508</v>
      </c>
      <c r="AN87" s="23" t="s">
        <v>509</v>
      </c>
      <c r="AO87" s="23" t="s">
        <v>510</v>
      </c>
      <c r="AP87" s="26" t="s">
        <v>511</v>
      </c>
    </row>
    <row r="88" spans="1:42" ht="36" customHeight="1">
      <c r="A88" s="277"/>
      <c r="B88" s="22" t="s">
        <v>512</v>
      </c>
      <c r="C88" s="15">
        <v>3</v>
      </c>
      <c r="D88" s="15">
        <v>2</v>
      </c>
      <c r="E88" s="15">
        <v>2</v>
      </c>
      <c r="F88" s="15">
        <v>0</v>
      </c>
      <c r="G88" s="15">
        <v>0</v>
      </c>
      <c r="H88" s="15">
        <v>2</v>
      </c>
      <c r="I88" s="15">
        <v>1</v>
      </c>
      <c r="J88" s="15">
        <v>1</v>
      </c>
      <c r="K88" s="15">
        <v>1</v>
      </c>
      <c r="L88" s="15">
        <v>2</v>
      </c>
      <c r="M88" s="15">
        <v>2</v>
      </c>
      <c r="N88" s="15">
        <v>3</v>
      </c>
      <c r="O88" s="15">
        <v>7</v>
      </c>
      <c r="P88" s="15">
        <v>2</v>
      </c>
      <c r="Q88" s="15">
        <v>1</v>
      </c>
      <c r="R88" s="15">
        <v>3</v>
      </c>
      <c r="S88" s="15">
        <v>2</v>
      </c>
      <c r="T88" s="15">
        <v>1</v>
      </c>
      <c r="U88" s="15">
        <v>2</v>
      </c>
      <c r="V88" s="15">
        <v>1</v>
      </c>
      <c r="W88" s="15">
        <v>1</v>
      </c>
      <c r="X88" s="15">
        <v>2</v>
      </c>
      <c r="Y88" s="15">
        <v>1</v>
      </c>
      <c r="Z88" s="15">
        <v>1</v>
      </c>
      <c r="AA88" s="15">
        <v>7</v>
      </c>
      <c r="AB88" s="15">
        <v>3</v>
      </c>
      <c r="AC88" s="15">
        <v>3</v>
      </c>
      <c r="AD88" s="15">
        <v>1</v>
      </c>
      <c r="AE88" s="15">
        <v>2</v>
      </c>
      <c r="AF88" s="18">
        <v>3</v>
      </c>
      <c r="AG88" s="15">
        <v>2</v>
      </c>
      <c r="AH88" s="15">
        <v>3</v>
      </c>
      <c r="AI88" s="15">
        <v>3</v>
      </c>
      <c r="AJ88" s="15">
        <v>0</v>
      </c>
      <c r="AK88" s="15">
        <v>5</v>
      </c>
      <c r="AL88" s="15">
        <v>2</v>
      </c>
      <c r="AM88" s="15">
        <v>2</v>
      </c>
      <c r="AN88" s="15">
        <v>2</v>
      </c>
      <c r="AO88" s="15">
        <v>1</v>
      </c>
      <c r="AP88" s="17">
        <v>2</v>
      </c>
    </row>
    <row r="89" spans="1:42" ht="36" customHeight="1">
      <c r="A89" s="277"/>
      <c r="B89" s="22" t="s">
        <v>513</v>
      </c>
      <c r="C89" s="15" t="s">
        <v>139</v>
      </c>
      <c r="D89" s="15" t="s">
        <v>139</v>
      </c>
      <c r="E89" s="15" t="s">
        <v>139</v>
      </c>
      <c r="F89" s="15" t="s">
        <v>139</v>
      </c>
      <c r="G89" s="15" t="s">
        <v>138</v>
      </c>
      <c r="H89" s="15" t="s">
        <v>138</v>
      </c>
      <c r="I89" s="15" t="s">
        <v>138</v>
      </c>
      <c r="J89" s="15" t="s">
        <v>138</v>
      </c>
      <c r="K89" s="15" t="s">
        <v>139</v>
      </c>
      <c r="L89" s="15" t="s">
        <v>138</v>
      </c>
      <c r="M89" s="15" t="s">
        <v>139</v>
      </c>
      <c r="N89" s="15" t="s">
        <v>138</v>
      </c>
      <c r="O89" s="15" t="s">
        <v>138</v>
      </c>
      <c r="P89" s="15" t="s">
        <v>138</v>
      </c>
      <c r="Q89" s="15" t="s">
        <v>139</v>
      </c>
      <c r="R89" s="15" t="s">
        <v>138</v>
      </c>
      <c r="S89" s="15" t="s">
        <v>138</v>
      </c>
      <c r="T89" s="15" t="s">
        <v>138</v>
      </c>
      <c r="U89" s="15" t="s">
        <v>139</v>
      </c>
      <c r="V89" s="15" t="s">
        <v>139</v>
      </c>
      <c r="W89" s="15" t="s">
        <v>139</v>
      </c>
      <c r="X89" s="15" t="s">
        <v>138</v>
      </c>
      <c r="Y89" s="15" t="s">
        <v>139</v>
      </c>
      <c r="Z89" s="15" t="s">
        <v>138</v>
      </c>
      <c r="AA89" s="15" t="s">
        <v>138</v>
      </c>
      <c r="AB89" s="15" t="s">
        <v>138</v>
      </c>
      <c r="AC89" s="15" t="s">
        <v>138</v>
      </c>
      <c r="AD89" s="15" t="s">
        <v>139</v>
      </c>
      <c r="AE89" s="15" t="s">
        <v>138</v>
      </c>
      <c r="AF89" s="18" t="s">
        <v>138</v>
      </c>
      <c r="AG89" s="15" t="s">
        <v>138</v>
      </c>
      <c r="AH89" s="15" t="s">
        <v>139</v>
      </c>
      <c r="AI89" s="15" t="s">
        <v>139</v>
      </c>
      <c r="AJ89" s="15" t="s">
        <v>138</v>
      </c>
      <c r="AK89" s="15" t="s">
        <v>139</v>
      </c>
      <c r="AL89" s="15" t="s">
        <v>139</v>
      </c>
      <c r="AM89" s="15" t="s">
        <v>139</v>
      </c>
      <c r="AN89" s="15" t="s">
        <v>138</v>
      </c>
      <c r="AO89" s="15" t="s">
        <v>138</v>
      </c>
      <c r="AP89" s="17" t="s">
        <v>138</v>
      </c>
    </row>
    <row r="90" spans="1:42" ht="60">
      <c r="A90" s="277"/>
      <c r="B90" s="22" t="s">
        <v>514</v>
      </c>
      <c r="C90" s="23" t="s">
        <v>515</v>
      </c>
      <c r="D90" s="23" t="s">
        <v>516</v>
      </c>
      <c r="E90" s="23" t="s">
        <v>517</v>
      </c>
      <c r="F90" s="23" t="s">
        <v>518</v>
      </c>
      <c r="G90" s="23" t="s">
        <v>519</v>
      </c>
      <c r="H90" s="23" t="s">
        <v>520</v>
      </c>
      <c r="I90" s="23" t="s">
        <v>521</v>
      </c>
      <c r="J90" s="23" t="s">
        <v>522</v>
      </c>
      <c r="K90" s="23" t="s">
        <v>523</v>
      </c>
      <c r="L90" s="23" t="s">
        <v>524</v>
      </c>
      <c r="M90" s="23" t="s">
        <v>525</v>
      </c>
      <c r="N90" s="23" t="s">
        <v>526</v>
      </c>
      <c r="O90" s="23" t="s">
        <v>527</v>
      </c>
      <c r="P90" s="23" t="s">
        <v>528</v>
      </c>
      <c r="Q90" s="23" t="s">
        <v>529</v>
      </c>
      <c r="R90" s="23" t="s">
        <v>530</v>
      </c>
      <c r="S90" s="23" t="s">
        <v>531</v>
      </c>
      <c r="T90" s="23" t="s">
        <v>532</v>
      </c>
      <c r="U90" s="23" t="s">
        <v>533</v>
      </c>
      <c r="V90" s="23" t="s">
        <v>534</v>
      </c>
      <c r="W90" s="23" t="s">
        <v>535</v>
      </c>
      <c r="X90" s="23" t="s">
        <v>536</v>
      </c>
      <c r="Y90" s="23" t="s">
        <v>537</v>
      </c>
      <c r="Z90" s="23" t="s">
        <v>538</v>
      </c>
      <c r="AA90" s="23" t="s">
        <v>539</v>
      </c>
      <c r="AB90" s="23" t="s">
        <v>540</v>
      </c>
      <c r="AC90" s="23" t="s">
        <v>541</v>
      </c>
      <c r="AD90" s="23" t="s">
        <v>542</v>
      </c>
      <c r="AE90" s="23" t="s">
        <v>543</v>
      </c>
      <c r="AF90" s="18" t="s">
        <v>544</v>
      </c>
      <c r="AG90" s="23" t="s">
        <v>545</v>
      </c>
      <c r="AH90" s="23" t="s">
        <v>546</v>
      </c>
      <c r="AI90" s="23" t="s">
        <v>547</v>
      </c>
      <c r="AJ90" s="23" t="s">
        <v>548</v>
      </c>
      <c r="AK90" s="23" t="s">
        <v>549</v>
      </c>
      <c r="AL90" s="23" t="s">
        <v>550</v>
      </c>
      <c r="AM90" s="23" t="s">
        <v>551</v>
      </c>
      <c r="AN90" s="23" t="s">
        <v>552</v>
      </c>
      <c r="AO90" s="23" t="s">
        <v>553</v>
      </c>
      <c r="AP90" s="26" t="s">
        <v>554</v>
      </c>
    </row>
    <row r="91" spans="1:42" ht="75">
      <c r="A91" s="278"/>
      <c r="B91" s="22" t="s">
        <v>555</v>
      </c>
      <c r="C91" s="23" t="s">
        <v>556</v>
      </c>
      <c r="D91" s="23" t="s">
        <v>557</v>
      </c>
      <c r="E91" s="23" t="s">
        <v>558</v>
      </c>
      <c r="F91" s="23" t="s">
        <v>559</v>
      </c>
      <c r="G91" s="23" t="s">
        <v>560</v>
      </c>
      <c r="H91" s="23" t="s">
        <v>561</v>
      </c>
      <c r="I91" s="23" t="s">
        <v>562</v>
      </c>
      <c r="J91" s="23" t="s">
        <v>563</v>
      </c>
      <c r="K91" s="23" t="s">
        <v>564</v>
      </c>
      <c r="L91" s="23" t="s">
        <v>565</v>
      </c>
      <c r="M91" s="23" t="s">
        <v>566</v>
      </c>
      <c r="N91" s="23" t="s">
        <v>567</v>
      </c>
      <c r="O91" s="23" t="s">
        <v>568</v>
      </c>
      <c r="P91" s="23" t="s">
        <v>569</v>
      </c>
      <c r="Q91" s="23" t="s">
        <v>570</v>
      </c>
      <c r="R91" s="23" t="s">
        <v>571</v>
      </c>
      <c r="S91" s="23" t="s">
        <v>572</v>
      </c>
      <c r="T91" s="23" t="s">
        <v>573</v>
      </c>
      <c r="U91" s="23" t="s">
        <v>574</v>
      </c>
      <c r="V91" s="23" t="s">
        <v>575</v>
      </c>
      <c r="W91" s="23" t="s">
        <v>576</v>
      </c>
      <c r="X91" s="23" t="s">
        <v>577</v>
      </c>
      <c r="Y91" s="23" t="s">
        <v>578</v>
      </c>
      <c r="Z91" s="23" t="s">
        <v>579</v>
      </c>
      <c r="AA91" s="23" t="s">
        <v>580</v>
      </c>
      <c r="AB91" s="23" t="s">
        <v>581</v>
      </c>
      <c r="AC91" s="23" t="s">
        <v>582</v>
      </c>
      <c r="AD91" s="23" t="s">
        <v>583</v>
      </c>
      <c r="AE91" s="23" t="s">
        <v>584</v>
      </c>
      <c r="AF91" s="18" t="s">
        <v>585</v>
      </c>
      <c r="AG91" s="23" t="s">
        <v>586</v>
      </c>
      <c r="AH91" s="23" t="s">
        <v>587</v>
      </c>
      <c r="AI91" s="23" t="s">
        <v>588</v>
      </c>
      <c r="AJ91" s="23" t="s">
        <v>589</v>
      </c>
      <c r="AK91" s="23" t="s">
        <v>590</v>
      </c>
      <c r="AL91" s="23" t="s">
        <v>591</v>
      </c>
      <c r="AM91" s="23" t="s">
        <v>592</v>
      </c>
      <c r="AN91" s="23" t="s">
        <v>593</v>
      </c>
      <c r="AO91" s="23" t="s">
        <v>594</v>
      </c>
      <c r="AP91" s="26" t="s">
        <v>595</v>
      </c>
    </row>
    <row r="92" spans="1:42" ht="15.75" customHeight="1">
      <c r="A92" s="1"/>
      <c r="B92" s="1"/>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4"/>
      <c r="AG92" s="33"/>
      <c r="AH92" s="33"/>
      <c r="AI92" s="33"/>
      <c r="AJ92" s="33"/>
      <c r="AK92" s="33"/>
      <c r="AL92" s="33"/>
      <c r="AM92" s="33"/>
      <c r="AN92" s="33"/>
      <c r="AO92" s="33"/>
      <c r="AP92" s="33"/>
    </row>
    <row r="93" spans="1:42" ht="15.75" customHeight="1">
      <c r="A93" s="1"/>
      <c r="B93" s="1"/>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34"/>
      <c r="AG93" s="49"/>
      <c r="AH93" s="49"/>
      <c r="AI93" s="49"/>
      <c r="AJ93" s="49"/>
      <c r="AK93" s="49"/>
      <c r="AL93" s="49"/>
      <c r="AM93" s="49"/>
      <c r="AN93" s="49"/>
      <c r="AO93" s="1"/>
      <c r="AP93" s="1"/>
    </row>
    <row r="94" spans="1:42" ht="15.75" customHeight="1">
      <c r="A94" s="1"/>
      <c r="B94" s="1"/>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34"/>
      <c r="AG94" s="49"/>
      <c r="AH94" s="49"/>
      <c r="AI94" s="49"/>
      <c r="AJ94" s="49"/>
      <c r="AK94" s="49"/>
      <c r="AL94" s="49"/>
      <c r="AM94" s="49"/>
      <c r="AN94" s="49"/>
      <c r="AO94" s="1"/>
      <c r="AP94" s="1"/>
    </row>
    <row r="95" spans="1:42" ht="15.75" customHeight="1">
      <c r="A95" s="1"/>
      <c r="B95" s="1"/>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34"/>
      <c r="AG95" s="49"/>
      <c r="AH95" s="49"/>
      <c r="AI95" s="49"/>
      <c r="AJ95" s="49"/>
      <c r="AK95" s="49"/>
      <c r="AL95" s="49"/>
      <c r="AM95" s="49"/>
      <c r="AN95" s="49"/>
      <c r="AO95" s="1"/>
      <c r="AP95" s="1"/>
    </row>
    <row r="96" spans="1:42" ht="15.75" customHeight="1">
      <c r="A96" s="1"/>
      <c r="B96" s="1"/>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34"/>
      <c r="AG96" s="49"/>
      <c r="AH96" s="49"/>
      <c r="AI96" s="49"/>
      <c r="AJ96" s="49"/>
      <c r="AK96" s="49"/>
      <c r="AL96" s="49"/>
      <c r="AM96" s="49"/>
      <c r="AN96" s="49"/>
      <c r="AO96" s="1"/>
      <c r="AP96" s="1"/>
    </row>
    <row r="97" spans="1:42" ht="15.75" customHeight="1">
      <c r="A97" s="1"/>
      <c r="B97" s="1"/>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34"/>
      <c r="AG97" s="49"/>
      <c r="AH97" s="49"/>
      <c r="AI97" s="49"/>
      <c r="AJ97" s="49"/>
      <c r="AK97" s="49"/>
      <c r="AL97" s="49"/>
      <c r="AM97" s="49"/>
      <c r="AN97" s="49"/>
      <c r="AO97" s="1"/>
      <c r="AP97" s="1"/>
    </row>
    <row r="98" spans="1:42" ht="15.75" customHeight="1">
      <c r="A98" s="1"/>
      <c r="B98" s="1"/>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34"/>
      <c r="AG98" s="49"/>
      <c r="AH98" s="49"/>
      <c r="AI98" s="49"/>
      <c r="AJ98" s="49"/>
      <c r="AK98" s="49"/>
      <c r="AL98" s="49"/>
      <c r="AM98" s="49"/>
      <c r="AN98" s="49"/>
      <c r="AO98" s="49"/>
      <c r="AP98" s="1"/>
    </row>
    <row r="99" spans="1:42" ht="15.75" customHeight="1">
      <c r="A99" s="1"/>
      <c r="B99" s="1"/>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34"/>
      <c r="AG99" s="49"/>
      <c r="AH99" s="49"/>
      <c r="AI99" s="49"/>
      <c r="AJ99" s="49"/>
      <c r="AK99" s="49"/>
      <c r="AL99" s="49"/>
      <c r="AM99" s="49"/>
      <c r="AN99" s="49"/>
      <c r="AO99" s="1"/>
      <c r="AP99" s="1"/>
    </row>
    <row r="100" spans="1:42" ht="15.75" customHeight="1">
      <c r="A100" s="1"/>
      <c r="B100" s="1"/>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34"/>
      <c r="AG100" s="49"/>
      <c r="AH100" s="49"/>
      <c r="AI100" s="49"/>
      <c r="AJ100" s="49"/>
      <c r="AK100" s="49"/>
      <c r="AL100" s="49"/>
      <c r="AM100" s="49"/>
      <c r="AN100" s="49"/>
      <c r="AO100" s="1"/>
      <c r="AP100" s="1"/>
    </row>
    <row r="101" spans="1:42" ht="15.75" customHeight="1">
      <c r="A101" s="1"/>
      <c r="B101" s="1"/>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34"/>
      <c r="AG101" s="49"/>
      <c r="AH101" s="49"/>
      <c r="AI101" s="49"/>
      <c r="AJ101" s="49"/>
      <c r="AK101" s="49"/>
      <c r="AL101" s="49"/>
      <c r="AM101" s="49"/>
      <c r="AN101" s="49"/>
      <c r="AO101" s="1"/>
      <c r="AP101" s="1"/>
    </row>
    <row r="102" spans="1:42" ht="15.75" customHeight="1">
      <c r="A102" s="1"/>
      <c r="B102" s="1"/>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34"/>
      <c r="AG102" s="49"/>
      <c r="AH102" s="49"/>
      <c r="AI102" s="49"/>
      <c r="AJ102" s="49"/>
      <c r="AK102" s="49"/>
      <c r="AL102" s="49"/>
      <c r="AM102" s="49"/>
      <c r="AN102" s="49"/>
      <c r="AO102" s="1"/>
      <c r="AP102" s="1"/>
    </row>
    <row r="103" spans="1:42" ht="15.75" customHeight="1">
      <c r="A103" s="1"/>
      <c r="B103" s="1"/>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34"/>
      <c r="AG103" s="49"/>
      <c r="AH103" s="49"/>
      <c r="AI103" s="49"/>
      <c r="AJ103" s="49"/>
      <c r="AK103" s="49"/>
      <c r="AL103" s="49"/>
      <c r="AM103" s="49"/>
      <c r="AN103" s="49"/>
      <c r="AO103" s="1"/>
      <c r="AP103" s="1"/>
    </row>
    <row r="104" spans="1:42" ht="15.75" customHeight="1">
      <c r="A104" s="1"/>
      <c r="B104" s="1"/>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34"/>
      <c r="AG104" s="49"/>
      <c r="AH104" s="49"/>
      <c r="AI104" s="49"/>
      <c r="AJ104" s="49"/>
      <c r="AK104" s="49"/>
      <c r="AL104" s="49"/>
      <c r="AM104" s="49"/>
      <c r="AN104" s="49"/>
      <c r="AO104" s="1"/>
      <c r="AP104" s="1"/>
    </row>
    <row r="105" spans="1:42" ht="15.75" customHeight="1">
      <c r="A105" s="1"/>
      <c r="B105" s="1"/>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34"/>
      <c r="AG105" s="49"/>
      <c r="AH105" s="49"/>
      <c r="AI105" s="49"/>
      <c r="AJ105" s="49"/>
      <c r="AK105" s="49"/>
      <c r="AL105" s="49"/>
      <c r="AM105" s="49"/>
      <c r="AN105" s="49"/>
      <c r="AO105" s="1"/>
      <c r="AP105" s="1"/>
    </row>
    <row r="106" spans="1:42" ht="15.75" customHeight="1">
      <c r="A106" s="1"/>
      <c r="B106" s="1"/>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34"/>
      <c r="AG106" s="49"/>
      <c r="AH106" s="49"/>
      <c r="AI106" s="49"/>
      <c r="AJ106" s="49"/>
      <c r="AK106" s="49"/>
      <c r="AL106" s="49"/>
      <c r="AM106" s="49"/>
      <c r="AN106" s="49"/>
      <c r="AO106" s="1"/>
      <c r="AP106" s="1"/>
    </row>
    <row r="107" spans="1:42" ht="15.75" customHeight="1">
      <c r="A107" s="1"/>
      <c r="B107" s="1"/>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34"/>
      <c r="AG107" s="49"/>
      <c r="AH107" s="49"/>
      <c r="AI107" s="49"/>
      <c r="AJ107" s="49"/>
      <c r="AK107" s="49"/>
      <c r="AL107" s="49"/>
      <c r="AM107" s="49"/>
      <c r="AN107" s="49"/>
      <c r="AO107" s="1"/>
      <c r="AP107" s="1"/>
    </row>
    <row r="108" spans="1:42" ht="15.75" customHeight="1">
      <c r="A108" s="1"/>
      <c r="B108" s="1"/>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34"/>
      <c r="AG108" s="49"/>
      <c r="AH108" s="49"/>
      <c r="AI108" s="49"/>
      <c r="AJ108" s="49"/>
      <c r="AK108" s="49"/>
      <c r="AL108" s="49"/>
      <c r="AM108" s="49"/>
      <c r="AN108" s="49"/>
      <c r="AO108" s="1"/>
      <c r="AP108" s="1"/>
    </row>
    <row r="109" spans="1:42" ht="15.75" customHeight="1">
      <c r="A109" s="1"/>
      <c r="B109" s="1"/>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34"/>
      <c r="AG109" s="49"/>
      <c r="AH109" s="49"/>
      <c r="AI109" s="49"/>
      <c r="AJ109" s="49"/>
      <c r="AK109" s="49"/>
      <c r="AL109" s="49"/>
      <c r="AM109" s="49"/>
      <c r="AN109" s="49"/>
      <c r="AO109" s="1"/>
      <c r="AP109" s="1"/>
    </row>
    <row r="110" spans="1:42" ht="15.75" customHeight="1">
      <c r="A110" s="1"/>
      <c r="B110" s="1"/>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34"/>
      <c r="AG110" s="49"/>
      <c r="AH110" s="49"/>
      <c r="AI110" s="49"/>
      <c r="AJ110" s="49"/>
      <c r="AK110" s="49"/>
      <c r="AL110" s="49"/>
      <c r="AM110" s="49"/>
      <c r="AN110" s="49"/>
      <c r="AO110" s="1"/>
      <c r="AP110" s="1"/>
    </row>
    <row r="111" spans="1:42" ht="15.75" customHeight="1">
      <c r="A111" s="1"/>
      <c r="B111" s="1"/>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34"/>
      <c r="AG111" s="49"/>
      <c r="AH111" s="49"/>
      <c r="AI111" s="49"/>
      <c r="AJ111" s="49"/>
      <c r="AK111" s="49"/>
      <c r="AL111" s="49"/>
      <c r="AM111" s="49"/>
      <c r="AN111" s="49"/>
      <c r="AO111" s="1"/>
      <c r="AP111" s="1"/>
    </row>
    <row r="112" spans="1:42" ht="15.75" customHeight="1">
      <c r="A112" s="1"/>
      <c r="B112" s="1"/>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34"/>
      <c r="AG112" s="49"/>
      <c r="AH112" s="49"/>
      <c r="AI112" s="49"/>
      <c r="AJ112" s="49"/>
      <c r="AK112" s="49"/>
      <c r="AL112" s="49"/>
      <c r="AM112" s="49"/>
      <c r="AN112" s="49"/>
      <c r="AO112" s="1"/>
      <c r="AP112" s="1"/>
    </row>
    <row r="113" spans="1:42" ht="15.75" customHeight="1">
      <c r="A113" s="1"/>
      <c r="B113" s="1"/>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34"/>
      <c r="AG113" s="49"/>
      <c r="AH113" s="49"/>
      <c r="AI113" s="49"/>
      <c r="AJ113" s="49"/>
      <c r="AK113" s="49"/>
      <c r="AL113" s="49"/>
      <c r="AM113" s="49"/>
      <c r="AN113" s="49"/>
      <c r="AO113" s="1"/>
      <c r="AP113" s="1"/>
    </row>
    <row r="114" spans="1:42" ht="15.75" customHeight="1">
      <c r="A114" s="1"/>
      <c r="B114" s="1"/>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34"/>
      <c r="AG114" s="49"/>
      <c r="AH114" s="49"/>
      <c r="AI114" s="49"/>
      <c r="AJ114" s="49"/>
      <c r="AK114" s="49"/>
      <c r="AL114" s="49"/>
      <c r="AM114" s="49"/>
      <c r="AN114" s="49"/>
      <c r="AO114" s="1"/>
      <c r="AP114" s="1"/>
    </row>
    <row r="115" spans="1:42" ht="15.75" customHeight="1">
      <c r="A115" s="1"/>
      <c r="B115" s="1"/>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34"/>
      <c r="AG115" s="49"/>
      <c r="AH115" s="49"/>
      <c r="AI115" s="49"/>
      <c r="AJ115" s="49"/>
      <c r="AK115" s="49"/>
      <c r="AL115" s="49"/>
      <c r="AM115" s="49"/>
      <c r="AN115" s="49"/>
      <c r="AO115" s="1"/>
      <c r="AP115" s="1"/>
    </row>
    <row r="116" spans="1:42" ht="15.75" customHeight="1">
      <c r="A116" s="1"/>
      <c r="B116" s="1"/>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34"/>
      <c r="AG116" s="49"/>
      <c r="AH116" s="49"/>
      <c r="AI116" s="49"/>
      <c r="AJ116" s="49"/>
      <c r="AK116" s="49"/>
      <c r="AL116" s="49"/>
      <c r="AM116" s="49"/>
      <c r="AN116" s="49"/>
      <c r="AO116" s="1"/>
      <c r="AP116" s="1"/>
    </row>
    <row r="117" spans="1:42" ht="15.75" customHeight="1">
      <c r="A117" s="1"/>
      <c r="B117" s="1"/>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34"/>
      <c r="AG117" s="49"/>
      <c r="AH117" s="49"/>
      <c r="AI117" s="49"/>
      <c r="AJ117" s="49"/>
      <c r="AK117" s="49"/>
      <c r="AL117" s="49"/>
      <c r="AM117" s="49"/>
      <c r="AN117" s="49"/>
      <c r="AO117" s="1"/>
      <c r="AP117" s="1"/>
    </row>
    <row r="118" spans="1:42" ht="15.75" customHeight="1">
      <c r="A118" s="1"/>
      <c r="B118" s="1"/>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34"/>
      <c r="AG118" s="49"/>
      <c r="AH118" s="49"/>
      <c r="AI118" s="49"/>
      <c r="AJ118" s="49"/>
      <c r="AK118" s="49"/>
      <c r="AL118" s="49"/>
      <c r="AM118" s="49"/>
      <c r="AN118" s="49"/>
      <c r="AO118" s="1"/>
      <c r="AP118" s="1"/>
    </row>
    <row r="119" spans="1:42" ht="15.75" customHeight="1">
      <c r="A119" s="1"/>
      <c r="B119" s="1"/>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34"/>
      <c r="AG119" s="49"/>
      <c r="AH119" s="49"/>
      <c r="AI119" s="49"/>
      <c r="AJ119" s="49"/>
      <c r="AK119" s="49"/>
      <c r="AL119" s="49"/>
      <c r="AM119" s="49"/>
      <c r="AN119" s="49"/>
      <c r="AO119" s="1"/>
      <c r="AP119" s="1"/>
    </row>
    <row r="120" spans="1:42" ht="15.75" customHeight="1">
      <c r="A120" s="1"/>
      <c r="B120" s="1"/>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34"/>
      <c r="AG120" s="49"/>
      <c r="AH120" s="49"/>
      <c r="AI120" s="49"/>
      <c r="AJ120" s="49"/>
      <c r="AK120" s="49"/>
      <c r="AL120" s="49"/>
      <c r="AM120" s="49"/>
      <c r="AN120" s="49"/>
      <c r="AO120" s="1"/>
      <c r="AP120" s="1"/>
    </row>
    <row r="121" spans="1:42" ht="15.75" customHeight="1">
      <c r="A121" s="1"/>
      <c r="B121" s="1"/>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34"/>
      <c r="AG121" s="49"/>
      <c r="AH121" s="49"/>
      <c r="AI121" s="49"/>
      <c r="AJ121" s="49"/>
      <c r="AK121" s="49"/>
      <c r="AL121" s="49"/>
      <c r="AM121" s="49"/>
      <c r="AN121" s="49"/>
      <c r="AO121" s="1"/>
      <c r="AP121" s="1"/>
    </row>
    <row r="122" spans="1:42" ht="15.75" customHeight="1">
      <c r="A122" s="1"/>
      <c r="B122" s="1"/>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34"/>
      <c r="AG122" s="49"/>
      <c r="AH122" s="49"/>
      <c r="AI122" s="49"/>
      <c r="AJ122" s="49"/>
      <c r="AK122" s="49"/>
      <c r="AL122" s="49"/>
      <c r="AM122" s="49"/>
      <c r="AN122" s="49"/>
      <c r="AO122" s="1"/>
      <c r="AP122" s="1"/>
    </row>
    <row r="123" spans="1:42" ht="15.75" customHeight="1">
      <c r="A123" s="1"/>
      <c r="B123" s="1"/>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34"/>
      <c r="AG123" s="49"/>
      <c r="AH123" s="49"/>
      <c r="AI123" s="49"/>
      <c r="AJ123" s="49"/>
      <c r="AK123" s="49"/>
      <c r="AL123" s="49"/>
      <c r="AM123" s="49"/>
      <c r="AN123" s="49"/>
      <c r="AO123" s="1"/>
      <c r="AP123" s="1"/>
    </row>
    <row r="124" spans="1:42" ht="15.75" customHeight="1">
      <c r="A124" s="1"/>
      <c r="B124" s="1"/>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34"/>
      <c r="AG124" s="49"/>
      <c r="AH124" s="49"/>
      <c r="AI124" s="49"/>
      <c r="AJ124" s="49"/>
      <c r="AK124" s="49"/>
      <c r="AL124" s="49"/>
      <c r="AM124" s="49"/>
      <c r="AN124" s="49"/>
      <c r="AO124" s="1"/>
      <c r="AP124" s="1"/>
    </row>
    <row r="125" spans="1:42" ht="15.75" customHeight="1">
      <c r="A125" s="1"/>
      <c r="B125" s="1"/>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34"/>
      <c r="AG125" s="49"/>
      <c r="AH125" s="49"/>
      <c r="AI125" s="49"/>
      <c r="AJ125" s="49"/>
      <c r="AK125" s="49"/>
      <c r="AL125" s="49"/>
      <c r="AM125" s="49"/>
      <c r="AN125" s="49"/>
      <c r="AO125" s="1"/>
      <c r="AP125" s="1"/>
    </row>
    <row r="126" spans="1:42" ht="15.75" customHeight="1">
      <c r="A126" s="1"/>
      <c r="B126" s="1"/>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34"/>
      <c r="AG126" s="49"/>
      <c r="AH126" s="49"/>
      <c r="AI126" s="49"/>
      <c r="AJ126" s="49"/>
      <c r="AK126" s="49"/>
      <c r="AL126" s="49"/>
      <c r="AM126" s="49"/>
      <c r="AN126" s="49"/>
      <c r="AO126" s="1"/>
      <c r="AP126" s="1"/>
    </row>
    <row r="127" spans="1:42" ht="15.75" customHeight="1">
      <c r="A127" s="1"/>
      <c r="B127" s="1"/>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34"/>
      <c r="AG127" s="49"/>
      <c r="AH127" s="49"/>
      <c r="AI127" s="49"/>
      <c r="AJ127" s="49"/>
      <c r="AK127" s="49"/>
      <c r="AL127" s="49"/>
      <c r="AM127" s="49"/>
      <c r="AN127" s="49"/>
      <c r="AO127" s="1"/>
      <c r="AP127" s="1"/>
    </row>
    <row r="128" spans="1:42" ht="15.75" customHeight="1">
      <c r="A128" s="1"/>
      <c r="B128" s="1"/>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34"/>
      <c r="AG128" s="49"/>
      <c r="AH128" s="49"/>
      <c r="AI128" s="49"/>
      <c r="AJ128" s="49"/>
      <c r="AK128" s="49"/>
      <c r="AL128" s="49"/>
      <c r="AM128" s="49"/>
      <c r="AN128" s="49"/>
      <c r="AO128" s="1"/>
      <c r="AP128" s="1"/>
    </row>
    <row r="129" spans="1:42" ht="15.75" customHeight="1">
      <c r="A129" s="1"/>
      <c r="B129" s="1"/>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34"/>
      <c r="AG129" s="49"/>
      <c r="AH129" s="49"/>
      <c r="AI129" s="49"/>
      <c r="AJ129" s="49"/>
      <c r="AK129" s="49"/>
      <c r="AL129" s="49"/>
      <c r="AM129" s="49"/>
      <c r="AN129" s="49"/>
      <c r="AO129" s="1"/>
      <c r="AP129" s="1"/>
    </row>
    <row r="130" spans="1:42" ht="15.75" customHeight="1">
      <c r="A130" s="1"/>
      <c r="B130" s="1"/>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34"/>
      <c r="AG130" s="49"/>
      <c r="AH130" s="49"/>
      <c r="AI130" s="49"/>
      <c r="AJ130" s="49"/>
      <c r="AK130" s="49"/>
      <c r="AL130" s="49"/>
      <c r="AM130" s="49"/>
      <c r="AN130" s="49"/>
      <c r="AO130" s="1"/>
      <c r="AP130" s="1"/>
    </row>
    <row r="131" spans="1:42" ht="15.75" customHeight="1">
      <c r="A131" s="1"/>
      <c r="B131" s="1"/>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34"/>
      <c r="AG131" s="49"/>
      <c r="AH131" s="49"/>
      <c r="AI131" s="49"/>
      <c r="AJ131" s="49"/>
      <c r="AK131" s="49"/>
      <c r="AL131" s="49"/>
      <c r="AM131" s="49"/>
      <c r="AN131" s="49"/>
      <c r="AO131" s="1"/>
      <c r="AP131" s="1"/>
    </row>
    <row r="132" spans="1:42" ht="15.75" customHeight="1">
      <c r="A132" s="1"/>
      <c r="B132" s="1"/>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34"/>
      <c r="AG132" s="49"/>
      <c r="AH132" s="49"/>
      <c r="AI132" s="49"/>
      <c r="AJ132" s="49"/>
      <c r="AK132" s="49"/>
      <c r="AL132" s="49"/>
      <c r="AM132" s="49"/>
      <c r="AN132" s="49"/>
      <c r="AO132" s="1"/>
      <c r="AP132" s="1"/>
    </row>
    <row r="133" spans="1:42" ht="15.75" customHeight="1">
      <c r="A133" s="1"/>
      <c r="B133" s="1"/>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34"/>
      <c r="AG133" s="49"/>
      <c r="AH133" s="49"/>
      <c r="AI133" s="49"/>
      <c r="AJ133" s="49"/>
      <c r="AK133" s="49"/>
      <c r="AL133" s="49"/>
      <c r="AM133" s="49"/>
      <c r="AN133" s="49"/>
      <c r="AO133" s="1"/>
      <c r="AP133" s="1"/>
    </row>
    <row r="134" spans="1:42" ht="15.75" customHeight="1">
      <c r="A134" s="1"/>
      <c r="B134" s="1"/>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34"/>
      <c r="AG134" s="49"/>
      <c r="AH134" s="49"/>
      <c r="AI134" s="49"/>
      <c r="AJ134" s="49"/>
      <c r="AK134" s="49"/>
      <c r="AL134" s="49"/>
      <c r="AM134" s="49"/>
      <c r="AN134" s="49"/>
      <c r="AO134" s="1"/>
      <c r="AP134" s="1"/>
    </row>
    <row r="135" spans="1:42" ht="15.75" customHeight="1">
      <c r="A135" s="1"/>
      <c r="B135" s="1"/>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34"/>
      <c r="AG135" s="49"/>
      <c r="AH135" s="49"/>
      <c r="AI135" s="49"/>
      <c r="AJ135" s="49"/>
      <c r="AK135" s="49"/>
      <c r="AL135" s="49"/>
      <c r="AM135" s="49"/>
      <c r="AN135" s="49"/>
      <c r="AO135" s="1"/>
      <c r="AP135" s="1"/>
    </row>
    <row r="136" spans="1:42" ht="15.75" customHeight="1">
      <c r="A136" s="1"/>
      <c r="B136" s="1"/>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34"/>
      <c r="AG136" s="49"/>
      <c r="AH136" s="49"/>
      <c r="AI136" s="49"/>
      <c r="AJ136" s="49"/>
      <c r="AK136" s="49"/>
      <c r="AL136" s="49"/>
      <c r="AM136" s="49"/>
      <c r="AN136" s="49"/>
      <c r="AO136" s="1"/>
      <c r="AP136" s="1"/>
    </row>
    <row r="137" spans="1:42" ht="15.75" customHeight="1">
      <c r="A137" s="1"/>
      <c r="B137" s="1"/>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34"/>
      <c r="AG137" s="49"/>
      <c r="AH137" s="49"/>
      <c r="AI137" s="49"/>
      <c r="AJ137" s="49"/>
      <c r="AK137" s="49"/>
      <c r="AL137" s="49"/>
      <c r="AM137" s="49"/>
      <c r="AN137" s="49"/>
      <c r="AO137" s="1"/>
      <c r="AP137" s="1"/>
    </row>
    <row r="138" spans="1:42" ht="15.75" customHeight="1">
      <c r="A138" s="1"/>
      <c r="B138" s="1"/>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34"/>
      <c r="AG138" s="49"/>
      <c r="AH138" s="49"/>
      <c r="AI138" s="49"/>
      <c r="AJ138" s="49"/>
      <c r="AK138" s="49"/>
      <c r="AL138" s="49"/>
      <c r="AM138" s="49"/>
      <c r="AN138" s="49"/>
      <c r="AO138" s="1"/>
      <c r="AP138" s="1"/>
    </row>
    <row r="139" spans="1:42" ht="15.75" customHeight="1">
      <c r="A139" s="1"/>
      <c r="B139" s="1"/>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34"/>
      <c r="AG139" s="49"/>
      <c r="AH139" s="49"/>
      <c r="AI139" s="49"/>
      <c r="AJ139" s="49"/>
      <c r="AK139" s="49"/>
      <c r="AL139" s="49"/>
      <c r="AM139" s="49"/>
      <c r="AN139" s="49"/>
      <c r="AO139" s="1"/>
      <c r="AP139" s="1"/>
    </row>
    <row r="140" spans="1:42" ht="15.75" customHeight="1">
      <c r="A140" s="1"/>
      <c r="B140" s="1"/>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34"/>
      <c r="AG140" s="49"/>
      <c r="AH140" s="49"/>
      <c r="AI140" s="49"/>
      <c r="AJ140" s="49"/>
      <c r="AK140" s="49"/>
      <c r="AL140" s="49"/>
      <c r="AM140" s="49"/>
      <c r="AN140" s="49"/>
      <c r="AO140" s="1"/>
      <c r="AP140" s="1"/>
    </row>
    <row r="141" spans="1:42" ht="15.75" customHeight="1">
      <c r="A141" s="1"/>
      <c r="B141" s="1"/>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34"/>
      <c r="AG141" s="49"/>
      <c r="AH141" s="49"/>
      <c r="AI141" s="49"/>
      <c r="AJ141" s="49"/>
      <c r="AK141" s="49"/>
      <c r="AL141" s="49"/>
      <c r="AM141" s="49"/>
      <c r="AN141" s="49"/>
      <c r="AO141" s="1"/>
      <c r="AP141" s="1"/>
    </row>
    <row r="142" spans="1:42" ht="15.75" customHeight="1">
      <c r="A142" s="1"/>
      <c r="B142" s="1"/>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34"/>
      <c r="AG142" s="49"/>
      <c r="AH142" s="49"/>
      <c r="AI142" s="49"/>
      <c r="AJ142" s="49"/>
      <c r="AK142" s="49"/>
      <c r="AL142" s="49"/>
      <c r="AM142" s="49"/>
      <c r="AN142" s="49"/>
      <c r="AO142" s="1"/>
      <c r="AP142" s="1"/>
    </row>
    <row r="143" spans="1:42" ht="15.75" customHeight="1">
      <c r="A143" s="1"/>
      <c r="B143" s="1"/>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34"/>
      <c r="AG143" s="49"/>
      <c r="AH143" s="49"/>
      <c r="AI143" s="49"/>
      <c r="AJ143" s="49"/>
      <c r="AK143" s="49"/>
      <c r="AL143" s="49"/>
      <c r="AM143" s="49"/>
      <c r="AN143" s="49"/>
      <c r="AO143" s="1"/>
      <c r="AP143" s="1"/>
    </row>
    <row r="144" spans="1:42" ht="15.75" customHeight="1">
      <c r="A144" s="1"/>
      <c r="B144" s="1"/>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34"/>
      <c r="AG144" s="49"/>
      <c r="AH144" s="49"/>
      <c r="AI144" s="49"/>
      <c r="AJ144" s="49"/>
      <c r="AK144" s="49"/>
      <c r="AL144" s="49"/>
      <c r="AM144" s="49"/>
      <c r="AN144" s="49"/>
      <c r="AO144" s="1"/>
      <c r="AP144" s="1"/>
    </row>
    <row r="145" spans="1:42" ht="15.75" customHeight="1">
      <c r="A145" s="1"/>
      <c r="B145" s="1"/>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34"/>
      <c r="AG145" s="49"/>
      <c r="AH145" s="49"/>
      <c r="AI145" s="49"/>
      <c r="AJ145" s="49"/>
      <c r="AK145" s="49"/>
      <c r="AL145" s="49"/>
      <c r="AM145" s="49"/>
      <c r="AN145" s="49"/>
      <c r="AO145" s="1"/>
      <c r="AP145" s="1"/>
    </row>
    <row r="146" spans="1:42" ht="15.75" customHeight="1">
      <c r="A146" s="1"/>
      <c r="B146" s="1"/>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34"/>
      <c r="AG146" s="49"/>
      <c r="AH146" s="49"/>
      <c r="AI146" s="49"/>
      <c r="AJ146" s="49"/>
      <c r="AK146" s="49"/>
      <c r="AL146" s="49"/>
      <c r="AM146" s="49"/>
      <c r="AN146" s="49"/>
      <c r="AO146" s="1"/>
      <c r="AP146" s="1"/>
    </row>
    <row r="147" spans="1:42" ht="15.75" customHeight="1">
      <c r="A147" s="1"/>
      <c r="B147" s="1"/>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34"/>
      <c r="AG147" s="49"/>
      <c r="AH147" s="49"/>
      <c r="AI147" s="49"/>
      <c r="AJ147" s="49"/>
      <c r="AK147" s="49"/>
      <c r="AL147" s="49"/>
      <c r="AM147" s="49"/>
      <c r="AN147" s="49"/>
      <c r="AO147" s="1"/>
      <c r="AP147" s="1"/>
    </row>
    <row r="148" spans="1:42" ht="15.75" customHeight="1">
      <c r="A148" s="1"/>
      <c r="B148" s="1"/>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34"/>
      <c r="AG148" s="49"/>
      <c r="AH148" s="49"/>
      <c r="AI148" s="49"/>
      <c r="AJ148" s="49"/>
      <c r="AK148" s="49"/>
      <c r="AL148" s="49"/>
      <c r="AM148" s="49"/>
      <c r="AN148" s="49"/>
      <c r="AO148" s="1"/>
      <c r="AP148" s="1"/>
    </row>
    <row r="149" spans="1:42" ht="15.75" customHeight="1">
      <c r="A149" s="1"/>
      <c r="B149" s="1"/>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34"/>
      <c r="AG149" s="49"/>
      <c r="AH149" s="49"/>
      <c r="AI149" s="49"/>
      <c r="AJ149" s="49"/>
      <c r="AK149" s="49"/>
      <c r="AL149" s="49"/>
      <c r="AM149" s="49"/>
      <c r="AN149" s="49"/>
      <c r="AO149" s="1"/>
      <c r="AP149" s="1"/>
    </row>
    <row r="150" spans="1:42" ht="15.75" customHeight="1">
      <c r="A150" s="1"/>
      <c r="B150" s="1"/>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34"/>
      <c r="AG150" s="49"/>
      <c r="AH150" s="49"/>
      <c r="AI150" s="49"/>
      <c r="AJ150" s="49"/>
      <c r="AK150" s="49"/>
      <c r="AL150" s="49"/>
      <c r="AM150" s="49"/>
      <c r="AN150" s="49"/>
      <c r="AO150" s="1"/>
      <c r="AP150" s="1"/>
    </row>
    <row r="151" spans="1:42" ht="15.75" customHeight="1">
      <c r="A151" s="1"/>
      <c r="B151" s="1"/>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34"/>
      <c r="AG151" s="49"/>
      <c r="AH151" s="49"/>
      <c r="AI151" s="49"/>
      <c r="AJ151" s="49"/>
      <c r="AK151" s="49"/>
      <c r="AL151" s="49"/>
      <c r="AM151" s="49"/>
      <c r="AN151" s="49"/>
      <c r="AO151" s="1"/>
      <c r="AP151" s="1"/>
    </row>
    <row r="152" spans="1:42" ht="15.75" customHeight="1">
      <c r="A152" s="1"/>
      <c r="B152" s="1"/>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34"/>
      <c r="AG152" s="49"/>
      <c r="AH152" s="49"/>
      <c r="AI152" s="49"/>
      <c r="AJ152" s="49"/>
      <c r="AK152" s="49"/>
      <c r="AL152" s="49"/>
      <c r="AM152" s="49"/>
      <c r="AN152" s="49"/>
      <c r="AO152" s="1"/>
      <c r="AP152" s="1"/>
    </row>
    <row r="153" spans="1:42" ht="15.75" customHeight="1">
      <c r="A153" s="1"/>
      <c r="B153" s="1"/>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34"/>
      <c r="AG153" s="49"/>
      <c r="AH153" s="49"/>
      <c r="AI153" s="49"/>
      <c r="AJ153" s="49"/>
      <c r="AK153" s="49"/>
      <c r="AL153" s="49"/>
      <c r="AM153" s="49"/>
      <c r="AN153" s="49"/>
      <c r="AO153" s="1"/>
      <c r="AP153" s="1"/>
    </row>
    <row r="154" spans="1:42" ht="15.75" customHeight="1">
      <c r="A154" s="1"/>
      <c r="B154" s="1"/>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34"/>
      <c r="AG154" s="49"/>
      <c r="AH154" s="49"/>
      <c r="AI154" s="49"/>
      <c r="AJ154" s="49"/>
      <c r="AK154" s="49"/>
      <c r="AL154" s="49"/>
      <c r="AM154" s="49"/>
      <c r="AN154" s="49"/>
      <c r="AO154" s="1"/>
      <c r="AP154" s="1"/>
    </row>
    <row r="155" spans="1:42" ht="15.75" customHeight="1">
      <c r="A155" s="1"/>
      <c r="B155" s="1"/>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34"/>
      <c r="AG155" s="49"/>
      <c r="AH155" s="49"/>
      <c r="AI155" s="49"/>
      <c r="AJ155" s="49"/>
      <c r="AK155" s="49"/>
      <c r="AL155" s="49"/>
      <c r="AM155" s="49"/>
      <c r="AN155" s="49"/>
      <c r="AO155" s="1"/>
      <c r="AP155" s="1"/>
    </row>
    <row r="156" spans="1:42" ht="15.75" customHeight="1">
      <c r="A156" s="1"/>
      <c r="B156" s="1"/>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34"/>
      <c r="AG156" s="49"/>
      <c r="AH156" s="49"/>
      <c r="AI156" s="49"/>
      <c r="AJ156" s="49"/>
      <c r="AK156" s="49"/>
      <c r="AL156" s="49"/>
      <c r="AM156" s="49"/>
      <c r="AN156" s="49"/>
      <c r="AO156" s="1"/>
      <c r="AP156" s="1"/>
    </row>
    <row r="157" spans="1:42" ht="15.75" customHeight="1">
      <c r="A157" s="1"/>
      <c r="B157" s="1"/>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34"/>
      <c r="AG157" s="49"/>
      <c r="AH157" s="49"/>
      <c r="AI157" s="49"/>
      <c r="AJ157" s="49"/>
      <c r="AK157" s="49"/>
      <c r="AL157" s="49"/>
      <c r="AM157" s="49"/>
      <c r="AN157" s="49"/>
      <c r="AO157" s="1"/>
      <c r="AP157" s="1"/>
    </row>
    <row r="158" spans="1:42" ht="15.75" customHeight="1">
      <c r="A158" s="1"/>
      <c r="B158" s="1"/>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34"/>
      <c r="AG158" s="49"/>
      <c r="AH158" s="49"/>
      <c r="AI158" s="49"/>
      <c r="AJ158" s="49"/>
      <c r="AK158" s="49"/>
      <c r="AL158" s="49"/>
      <c r="AM158" s="49"/>
      <c r="AN158" s="49"/>
      <c r="AO158" s="1"/>
      <c r="AP158" s="1"/>
    </row>
    <row r="159" spans="1:42" ht="15.75" customHeight="1">
      <c r="A159" s="1"/>
      <c r="B159" s="1"/>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34"/>
      <c r="AG159" s="49"/>
      <c r="AH159" s="49"/>
      <c r="AI159" s="49"/>
      <c r="AJ159" s="49"/>
      <c r="AK159" s="49"/>
      <c r="AL159" s="49"/>
      <c r="AM159" s="49"/>
      <c r="AN159" s="49"/>
      <c r="AO159" s="1"/>
      <c r="AP159" s="1"/>
    </row>
    <row r="160" spans="1:42" ht="15.75" customHeight="1">
      <c r="A160" s="1"/>
      <c r="B160" s="1"/>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34"/>
      <c r="AG160" s="49"/>
      <c r="AH160" s="49"/>
      <c r="AI160" s="49"/>
      <c r="AJ160" s="49"/>
      <c r="AK160" s="49"/>
      <c r="AL160" s="49"/>
      <c r="AM160" s="49"/>
      <c r="AN160" s="49"/>
      <c r="AO160" s="1"/>
      <c r="AP160" s="1"/>
    </row>
    <row r="161" spans="1:42" ht="15.75" customHeight="1">
      <c r="A161" s="1"/>
      <c r="B161" s="1"/>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34"/>
      <c r="AG161" s="49"/>
      <c r="AH161" s="49"/>
      <c r="AI161" s="49"/>
      <c r="AJ161" s="49"/>
      <c r="AK161" s="49"/>
      <c r="AL161" s="49"/>
      <c r="AM161" s="49"/>
      <c r="AN161" s="49"/>
      <c r="AO161" s="1"/>
      <c r="AP161" s="1"/>
    </row>
    <row r="162" spans="1:42" ht="15.75" customHeight="1">
      <c r="A162" s="1"/>
      <c r="B162" s="1"/>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34"/>
      <c r="AG162" s="49"/>
      <c r="AH162" s="49"/>
      <c r="AI162" s="49"/>
      <c r="AJ162" s="49"/>
      <c r="AK162" s="49"/>
      <c r="AL162" s="49"/>
      <c r="AM162" s="49"/>
      <c r="AN162" s="49"/>
      <c r="AO162" s="1"/>
      <c r="AP162" s="1"/>
    </row>
    <row r="163" spans="1:42" ht="15.75" customHeight="1">
      <c r="A163" s="1"/>
      <c r="B163" s="1"/>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34"/>
      <c r="AG163" s="49"/>
      <c r="AH163" s="49"/>
      <c r="AI163" s="49"/>
      <c r="AJ163" s="49"/>
      <c r="AK163" s="49"/>
      <c r="AL163" s="49"/>
      <c r="AM163" s="49"/>
      <c r="AN163" s="49"/>
      <c r="AO163" s="1"/>
      <c r="AP163" s="1"/>
    </row>
    <row r="164" spans="1:42" ht="15.75" customHeight="1">
      <c r="A164" s="1"/>
      <c r="B164" s="1"/>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34"/>
      <c r="AG164" s="49"/>
      <c r="AH164" s="49"/>
      <c r="AI164" s="49"/>
      <c r="AJ164" s="49"/>
      <c r="AK164" s="49"/>
      <c r="AL164" s="49"/>
      <c r="AM164" s="49"/>
      <c r="AN164" s="49"/>
      <c r="AO164" s="1"/>
      <c r="AP164" s="1"/>
    </row>
    <row r="165" spans="1:42" ht="15.75" customHeight="1">
      <c r="A165" s="1"/>
      <c r="B165" s="1"/>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34"/>
      <c r="AG165" s="49"/>
      <c r="AH165" s="49"/>
      <c r="AI165" s="49"/>
      <c r="AJ165" s="49"/>
      <c r="AK165" s="49"/>
      <c r="AL165" s="49"/>
      <c r="AM165" s="49"/>
      <c r="AN165" s="49"/>
      <c r="AO165" s="1"/>
      <c r="AP165" s="1"/>
    </row>
    <row r="166" spans="1:42" ht="15.75" customHeight="1">
      <c r="A166" s="1"/>
      <c r="B166" s="1"/>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34"/>
      <c r="AG166" s="49"/>
      <c r="AH166" s="49"/>
      <c r="AI166" s="49"/>
      <c r="AJ166" s="49"/>
      <c r="AK166" s="49"/>
      <c r="AL166" s="49"/>
      <c r="AM166" s="49"/>
      <c r="AN166" s="49"/>
      <c r="AO166" s="1"/>
      <c r="AP166" s="1"/>
    </row>
    <row r="167" spans="1:42" ht="15.75" customHeight="1">
      <c r="A167" s="1"/>
      <c r="B167" s="1"/>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34"/>
      <c r="AG167" s="49"/>
      <c r="AH167" s="49"/>
      <c r="AI167" s="49"/>
      <c r="AJ167" s="49"/>
      <c r="AK167" s="49"/>
      <c r="AL167" s="49"/>
      <c r="AM167" s="49"/>
      <c r="AN167" s="49"/>
      <c r="AO167" s="1"/>
      <c r="AP167" s="1"/>
    </row>
    <row r="168" spans="1:42" ht="15.75" customHeight="1">
      <c r="A168" s="1"/>
      <c r="B168" s="1"/>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34"/>
      <c r="AG168" s="49"/>
      <c r="AH168" s="49"/>
      <c r="AI168" s="49"/>
      <c r="AJ168" s="49"/>
      <c r="AK168" s="49"/>
      <c r="AL168" s="49"/>
      <c r="AM168" s="49"/>
      <c r="AN168" s="49"/>
      <c r="AO168" s="1"/>
      <c r="AP168" s="1"/>
    </row>
    <row r="169" spans="1:42" ht="15.75" customHeight="1">
      <c r="A169" s="1"/>
      <c r="B169" s="1"/>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34"/>
      <c r="AG169" s="49"/>
      <c r="AH169" s="49"/>
      <c r="AI169" s="49"/>
      <c r="AJ169" s="49"/>
      <c r="AK169" s="49"/>
      <c r="AL169" s="49"/>
      <c r="AM169" s="49"/>
      <c r="AN169" s="49"/>
      <c r="AO169" s="1"/>
      <c r="AP169" s="1"/>
    </row>
    <row r="170" spans="1:42" ht="15.75" customHeight="1">
      <c r="A170" s="1"/>
      <c r="B170" s="1"/>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34"/>
      <c r="AG170" s="49"/>
      <c r="AH170" s="49"/>
      <c r="AI170" s="49"/>
      <c r="AJ170" s="49"/>
      <c r="AK170" s="49"/>
      <c r="AL170" s="49"/>
      <c r="AM170" s="49"/>
      <c r="AN170" s="49"/>
      <c r="AO170" s="1"/>
      <c r="AP170" s="1"/>
    </row>
    <row r="171" spans="1:42" ht="15.75" customHeight="1">
      <c r="A171" s="1"/>
      <c r="B171" s="1"/>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34"/>
      <c r="AG171" s="49"/>
      <c r="AH171" s="49"/>
      <c r="AI171" s="49"/>
      <c r="AJ171" s="49"/>
      <c r="AK171" s="49"/>
      <c r="AL171" s="49"/>
      <c r="AM171" s="49"/>
      <c r="AN171" s="49"/>
      <c r="AO171" s="1"/>
      <c r="AP171" s="1"/>
    </row>
    <row r="172" spans="1:42" ht="15.75" customHeight="1">
      <c r="A172" s="1"/>
      <c r="B172" s="1"/>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34"/>
      <c r="AG172" s="49"/>
      <c r="AH172" s="49"/>
      <c r="AI172" s="49"/>
      <c r="AJ172" s="49"/>
      <c r="AK172" s="49"/>
      <c r="AL172" s="49"/>
      <c r="AM172" s="49"/>
      <c r="AN172" s="49"/>
      <c r="AO172" s="1"/>
      <c r="AP172" s="1"/>
    </row>
    <row r="173" spans="1:42" ht="15.75" customHeight="1">
      <c r="A173" s="1"/>
      <c r="B173" s="1"/>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34"/>
      <c r="AG173" s="49"/>
      <c r="AH173" s="49"/>
      <c r="AI173" s="49"/>
      <c r="AJ173" s="49"/>
      <c r="AK173" s="49"/>
      <c r="AL173" s="49"/>
      <c r="AM173" s="49"/>
      <c r="AN173" s="49"/>
      <c r="AO173" s="1"/>
      <c r="AP173" s="1"/>
    </row>
    <row r="174" spans="1:42" ht="15.75" customHeight="1">
      <c r="A174" s="1"/>
      <c r="B174" s="1"/>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34"/>
      <c r="AG174" s="49"/>
      <c r="AH174" s="49"/>
      <c r="AI174" s="49"/>
      <c r="AJ174" s="49"/>
      <c r="AK174" s="49"/>
      <c r="AL174" s="49"/>
      <c r="AM174" s="49"/>
      <c r="AN174" s="49"/>
      <c r="AO174" s="1"/>
      <c r="AP174" s="1"/>
    </row>
    <row r="175" spans="1:42" ht="15.75" customHeight="1">
      <c r="A175" s="1"/>
      <c r="B175" s="1"/>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34"/>
      <c r="AG175" s="49"/>
      <c r="AH175" s="49"/>
      <c r="AI175" s="49"/>
      <c r="AJ175" s="49"/>
      <c r="AK175" s="49"/>
      <c r="AL175" s="49"/>
      <c r="AM175" s="49"/>
      <c r="AN175" s="49"/>
      <c r="AO175" s="1"/>
      <c r="AP175" s="1"/>
    </row>
    <row r="176" spans="1:42" ht="15.75" customHeight="1">
      <c r="A176" s="1"/>
      <c r="B176" s="1"/>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34"/>
      <c r="AG176" s="49"/>
      <c r="AH176" s="49"/>
      <c r="AI176" s="49"/>
      <c r="AJ176" s="49"/>
      <c r="AK176" s="49"/>
      <c r="AL176" s="49"/>
      <c r="AM176" s="49"/>
      <c r="AN176" s="49"/>
      <c r="AO176" s="1"/>
      <c r="AP176" s="1"/>
    </row>
    <row r="177" spans="1:42" ht="15.75" customHeight="1">
      <c r="A177" s="1"/>
      <c r="B177" s="1"/>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34"/>
      <c r="AG177" s="49"/>
      <c r="AH177" s="49"/>
      <c r="AI177" s="49"/>
      <c r="AJ177" s="49"/>
      <c r="AK177" s="49"/>
      <c r="AL177" s="49"/>
      <c r="AM177" s="49"/>
      <c r="AN177" s="49"/>
      <c r="AO177" s="1"/>
      <c r="AP177" s="1"/>
    </row>
    <row r="178" spans="1:42" ht="15.75" customHeight="1">
      <c r="A178" s="1"/>
      <c r="B178" s="1"/>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34"/>
      <c r="AG178" s="49"/>
      <c r="AH178" s="49"/>
      <c r="AI178" s="49"/>
      <c r="AJ178" s="49"/>
      <c r="AK178" s="49"/>
      <c r="AL178" s="49"/>
      <c r="AM178" s="49"/>
      <c r="AN178" s="49"/>
      <c r="AO178" s="1"/>
      <c r="AP178" s="1"/>
    </row>
    <row r="179" spans="1:42" ht="15.75" customHeight="1">
      <c r="A179" s="1"/>
      <c r="B179" s="1"/>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34"/>
      <c r="AG179" s="49"/>
      <c r="AH179" s="49"/>
      <c r="AI179" s="49"/>
      <c r="AJ179" s="49"/>
      <c r="AK179" s="49"/>
      <c r="AL179" s="49"/>
      <c r="AM179" s="49"/>
      <c r="AN179" s="49"/>
      <c r="AO179" s="1"/>
      <c r="AP179" s="1"/>
    </row>
    <row r="180" spans="1:42" ht="15.75" customHeight="1">
      <c r="A180" s="1"/>
      <c r="B180" s="1"/>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34"/>
      <c r="AG180" s="49"/>
      <c r="AH180" s="49"/>
      <c r="AI180" s="49"/>
      <c r="AJ180" s="49"/>
      <c r="AK180" s="49"/>
      <c r="AL180" s="49"/>
      <c r="AM180" s="49"/>
      <c r="AN180" s="49"/>
      <c r="AO180" s="1"/>
      <c r="AP180" s="1"/>
    </row>
    <row r="181" spans="1:42" ht="15.75" customHeight="1">
      <c r="A181" s="1"/>
      <c r="B181" s="1"/>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34"/>
      <c r="AG181" s="49"/>
      <c r="AH181" s="49"/>
      <c r="AI181" s="49"/>
      <c r="AJ181" s="49"/>
      <c r="AK181" s="49"/>
      <c r="AL181" s="49"/>
      <c r="AM181" s="49"/>
      <c r="AN181" s="49"/>
      <c r="AO181" s="1"/>
      <c r="AP181" s="1"/>
    </row>
    <row r="182" spans="1:42" ht="15.75" customHeight="1">
      <c r="A182" s="1"/>
      <c r="B182" s="1"/>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34"/>
      <c r="AG182" s="49"/>
      <c r="AH182" s="49"/>
      <c r="AI182" s="49"/>
      <c r="AJ182" s="49"/>
      <c r="AK182" s="49"/>
      <c r="AL182" s="49"/>
      <c r="AM182" s="49"/>
      <c r="AN182" s="49"/>
      <c r="AO182" s="1"/>
      <c r="AP182" s="1"/>
    </row>
    <row r="183" spans="1:42" ht="15.75" customHeight="1">
      <c r="A183" s="1"/>
      <c r="B183" s="1"/>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34"/>
      <c r="AG183" s="49"/>
      <c r="AH183" s="49"/>
      <c r="AI183" s="49"/>
      <c r="AJ183" s="49"/>
      <c r="AK183" s="49"/>
      <c r="AL183" s="49"/>
      <c r="AM183" s="49"/>
      <c r="AN183" s="49"/>
      <c r="AO183" s="1"/>
      <c r="AP183" s="1"/>
    </row>
    <row r="184" spans="1:42" ht="15.75" customHeight="1">
      <c r="A184" s="1"/>
      <c r="B184" s="1"/>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34"/>
      <c r="AG184" s="49"/>
      <c r="AH184" s="49"/>
      <c r="AI184" s="49"/>
      <c r="AJ184" s="49"/>
      <c r="AK184" s="49"/>
      <c r="AL184" s="49"/>
      <c r="AM184" s="49"/>
      <c r="AN184" s="49"/>
      <c r="AO184" s="1"/>
      <c r="AP184" s="1"/>
    </row>
    <row r="185" spans="1:42" ht="15.75" customHeight="1">
      <c r="A185" s="1"/>
      <c r="B185" s="1"/>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34"/>
      <c r="AG185" s="49"/>
      <c r="AH185" s="49"/>
      <c r="AI185" s="49"/>
      <c r="AJ185" s="49"/>
      <c r="AK185" s="49"/>
      <c r="AL185" s="49"/>
      <c r="AM185" s="49"/>
      <c r="AN185" s="49"/>
      <c r="AO185" s="1"/>
      <c r="AP185" s="1"/>
    </row>
    <row r="186" spans="1:42" ht="15.75" customHeight="1">
      <c r="A186" s="1"/>
      <c r="B186" s="1"/>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34"/>
      <c r="AG186" s="49"/>
      <c r="AH186" s="49"/>
      <c r="AI186" s="49"/>
      <c r="AJ186" s="49"/>
      <c r="AK186" s="49"/>
      <c r="AL186" s="49"/>
      <c r="AM186" s="49"/>
      <c r="AN186" s="49"/>
      <c r="AO186" s="1"/>
      <c r="AP186" s="1"/>
    </row>
    <row r="187" spans="1:42" ht="15.75" customHeight="1">
      <c r="A187" s="1"/>
      <c r="B187" s="1"/>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34"/>
      <c r="AG187" s="49"/>
      <c r="AH187" s="49"/>
      <c r="AI187" s="49"/>
      <c r="AJ187" s="49"/>
      <c r="AK187" s="49"/>
      <c r="AL187" s="49"/>
      <c r="AM187" s="49"/>
      <c r="AN187" s="49"/>
      <c r="AO187" s="1"/>
      <c r="AP187" s="1"/>
    </row>
    <row r="188" spans="1:42" ht="15.75" customHeight="1">
      <c r="A188" s="1"/>
      <c r="B188" s="1"/>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34"/>
      <c r="AG188" s="49"/>
      <c r="AH188" s="49"/>
      <c r="AI188" s="49"/>
      <c r="AJ188" s="49"/>
      <c r="AK188" s="49"/>
      <c r="AL188" s="49"/>
      <c r="AM188" s="49"/>
      <c r="AN188" s="49"/>
      <c r="AO188" s="1"/>
      <c r="AP188" s="1"/>
    </row>
    <row r="189" spans="1:42" ht="15.75" customHeight="1">
      <c r="A189" s="1"/>
      <c r="B189" s="1"/>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34"/>
      <c r="AG189" s="49"/>
      <c r="AH189" s="49"/>
      <c r="AI189" s="49"/>
      <c r="AJ189" s="49"/>
      <c r="AK189" s="49"/>
      <c r="AL189" s="49"/>
      <c r="AM189" s="49"/>
      <c r="AN189" s="49"/>
      <c r="AO189" s="1"/>
      <c r="AP189" s="1"/>
    </row>
    <row r="190" spans="1:42" ht="15.75" customHeight="1">
      <c r="A190" s="1"/>
      <c r="B190" s="1"/>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34"/>
      <c r="AG190" s="49"/>
      <c r="AH190" s="49"/>
      <c r="AI190" s="49"/>
      <c r="AJ190" s="49"/>
      <c r="AK190" s="49"/>
      <c r="AL190" s="49"/>
      <c r="AM190" s="49"/>
      <c r="AN190" s="49"/>
      <c r="AO190" s="1"/>
      <c r="AP190" s="1"/>
    </row>
    <row r="191" spans="1:42" ht="15.75" customHeight="1">
      <c r="A191" s="1"/>
      <c r="B191" s="1"/>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34"/>
      <c r="AG191" s="49"/>
      <c r="AH191" s="49"/>
      <c r="AI191" s="49"/>
      <c r="AJ191" s="49"/>
      <c r="AK191" s="49"/>
      <c r="AL191" s="49"/>
      <c r="AM191" s="49"/>
      <c r="AN191" s="49"/>
      <c r="AO191" s="1"/>
      <c r="AP191" s="1"/>
    </row>
    <row r="192" spans="1:42" ht="15.75" customHeight="1">
      <c r="A192" s="1"/>
      <c r="B192" s="1"/>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34"/>
      <c r="AG192" s="49"/>
      <c r="AH192" s="49"/>
      <c r="AI192" s="49"/>
      <c r="AJ192" s="49"/>
      <c r="AK192" s="49"/>
      <c r="AL192" s="49"/>
      <c r="AM192" s="49"/>
      <c r="AN192" s="49"/>
      <c r="AO192" s="1"/>
      <c r="AP192" s="1"/>
    </row>
    <row r="193" spans="1:42" ht="15.75" customHeight="1">
      <c r="A193" s="1"/>
      <c r="B193" s="1"/>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34"/>
      <c r="AG193" s="49"/>
      <c r="AH193" s="49"/>
      <c r="AI193" s="49"/>
      <c r="AJ193" s="49"/>
      <c r="AK193" s="49"/>
      <c r="AL193" s="49"/>
      <c r="AM193" s="49"/>
      <c r="AN193" s="49"/>
      <c r="AO193" s="1"/>
      <c r="AP193" s="1"/>
    </row>
    <row r="194" spans="1:42" ht="15.75" customHeight="1">
      <c r="A194" s="1"/>
      <c r="B194" s="1"/>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34"/>
      <c r="AG194" s="49"/>
      <c r="AH194" s="49"/>
      <c r="AI194" s="49"/>
      <c r="AJ194" s="49"/>
      <c r="AK194" s="49"/>
      <c r="AL194" s="49"/>
      <c r="AM194" s="49"/>
      <c r="AN194" s="49"/>
      <c r="AO194" s="1"/>
      <c r="AP194" s="1"/>
    </row>
    <row r="195" spans="1:42" ht="15.75" customHeight="1">
      <c r="A195" s="1"/>
      <c r="B195" s="1"/>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34"/>
      <c r="AG195" s="49"/>
      <c r="AH195" s="49"/>
      <c r="AI195" s="49"/>
      <c r="AJ195" s="49"/>
      <c r="AK195" s="49"/>
      <c r="AL195" s="49"/>
      <c r="AM195" s="49"/>
      <c r="AN195" s="49"/>
      <c r="AO195" s="1"/>
      <c r="AP195" s="1"/>
    </row>
    <row r="196" spans="1:42" ht="15.75" customHeight="1">
      <c r="A196" s="1"/>
      <c r="B196" s="1"/>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34"/>
      <c r="AG196" s="49"/>
      <c r="AH196" s="49"/>
      <c r="AI196" s="49"/>
      <c r="AJ196" s="49"/>
      <c r="AK196" s="49"/>
      <c r="AL196" s="49"/>
      <c r="AM196" s="49"/>
      <c r="AN196" s="49"/>
      <c r="AO196" s="1"/>
      <c r="AP196" s="1"/>
    </row>
    <row r="197" spans="1:42" ht="15.75" customHeight="1">
      <c r="A197" s="1"/>
      <c r="B197" s="1"/>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34"/>
      <c r="AG197" s="49"/>
      <c r="AH197" s="49"/>
      <c r="AI197" s="49"/>
      <c r="AJ197" s="49"/>
      <c r="AK197" s="49"/>
      <c r="AL197" s="49"/>
      <c r="AM197" s="49"/>
      <c r="AN197" s="49"/>
      <c r="AO197" s="1"/>
      <c r="AP197" s="1"/>
    </row>
    <row r="198" spans="1:42" ht="15.75" customHeight="1">
      <c r="A198" s="1"/>
      <c r="B198" s="1"/>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34"/>
      <c r="AG198" s="49"/>
      <c r="AH198" s="49"/>
      <c r="AI198" s="49"/>
      <c r="AJ198" s="49"/>
      <c r="AK198" s="49"/>
      <c r="AL198" s="49"/>
      <c r="AM198" s="49"/>
      <c r="AN198" s="49"/>
      <c r="AO198" s="1"/>
      <c r="AP198" s="1"/>
    </row>
    <row r="199" spans="1:42" ht="15.75" customHeight="1">
      <c r="A199" s="1"/>
      <c r="B199" s="1"/>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34"/>
      <c r="AG199" s="49"/>
      <c r="AH199" s="49"/>
      <c r="AI199" s="49"/>
      <c r="AJ199" s="49"/>
      <c r="AK199" s="49"/>
      <c r="AL199" s="49"/>
      <c r="AM199" s="49"/>
      <c r="AN199" s="49"/>
      <c r="AO199" s="1"/>
      <c r="AP199" s="1"/>
    </row>
    <row r="200" spans="1:42" ht="15.75" customHeight="1">
      <c r="A200" s="1"/>
      <c r="B200" s="1"/>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34"/>
      <c r="AG200" s="49"/>
      <c r="AH200" s="49"/>
      <c r="AI200" s="49"/>
      <c r="AJ200" s="49"/>
      <c r="AK200" s="49"/>
      <c r="AL200" s="49"/>
      <c r="AM200" s="49"/>
      <c r="AN200" s="49"/>
      <c r="AO200" s="1"/>
      <c r="AP200" s="1"/>
    </row>
    <row r="201" spans="1:42" ht="15.75" customHeight="1">
      <c r="A201" s="1"/>
      <c r="B201" s="1"/>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34"/>
      <c r="AG201" s="49"/>
      <c r="AH201" s="49"/>
      <c r="AI201" s="49"/>
      <c r="AJ201" s="49"/>
      <c r="AK201" s="49"/>
      <c r="AL201" s="49"/>
      <c r="AM201" s="49"/>
      <c r="AN201" s="49"/>
      <c r="AO201" s="1"/>
      <c r="AP201" s="1"/>
    </row>
    <row r="202" spans="1:42" ht="15.75" customHeight="1">
      <c r="A202" s="1"/>
      <c r="B202" s="1"/>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34"/>
      <c r="AG202" s="49"/>
      <c r="AH202" s="49"/>
      <c r="AI202" s="49"/>
      <c r="AJ202" s="49"/>
      <c r="AK202" s="49"/>
      <c r="AL202" s="49"/>
      <c r="AM202" s="49"/>
      <c r="AN202" s="49"/>
      <c r="AO202" s="1"/>
      <c r="AP202" s="1"/>
    </row>
    <row r="203" spans="1:42" ht="15.75" customHeight="1">
      <c r="A203" s="1"/>
      <c r="B203" s="1"/>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34"/>
      <c r="AG203" s="49"/>
      <c r="AH203" s="49"/>
      <c r="AI203" s="49"/>
      <c r="AJ203" s="49"/>
      <c r="AK203" s="49"/>
      <c r="AL203" s="49"/>
      <c r="AM203" s="49"/>
      <c r="AN203" s="49"/>
      <c r="AO203" s="1"/>
      <c r="AP203" s="1"/>
    </row>
    <row r="204" spans="1:42" ht="15.75" customHeight="1">
      <c r="A204" s="1"/>
      <c r="B204" s="1"/>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34"/>
      <c r="AG204" s="49"/>
      <c r="AH204" s="49"/>
      <c r="AI204" s="49"/>
      <c r="AJ204" s="49"/>
      <c r="AK204" s="49"/>
      <c r="AL204" s="49"/>
      <c r="AM204" s="49"/>
      <c r="AN204" s="49"/>
      <c r="AO204" s="1"/>
      <c r="AP204" s="1"/>
    </row>
    <row r="205" spans="1:42" ht="15.75" customHeight="1">
      <c r="A205" s="1"/>
      <c r="B205" s="1"/>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34"/>
      <c r="AG205" s="49"/>
      <c r="AH205" s="49"/>
      <c r="AI205" s="49"/>
      <c r="AJ205" s="49"/>
      <c r="AK205" s="49"/>
      <c r="AL205" s="49"/>
      <c r="AM205" s="49"/>
      <c r="AN205" s="49"/>
      <c r="AO205" s="1"/>
      <c r="AP205" s="1"/>
    </row>
    <row r="206" spans="1:42" ht="15.75" customHeight="1">
      <c r="A206" s="1"/>
      <c r="B206" s="1"/>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34"/>
      <c r="AG206" s="49"/>
      <c r="AH206" s="49"/>
      <c r="AI206" s="49"/>
      <c r="AJ206" s="49"/>
      <c r="AK206" s="49"/>
      <c r="AL206" s="49"/>
      <c r="AM206" s="49"/>
      <c r="AN206" s="49"/>
      <c r="AO206" s="1"/>
      <c r="AP206" s="1"/>
    </row>
    <row r="207" spans="1:42" ht="15.75" customHeight="1">
      <c r="A207" s="1"/>
      <c r="B207" s="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34"/>
      <c r="AG207" s="49"/>
      <c r="AH207" s="49"/>
      <c r="AI207" s="49"/>
      <c r="AJ207" s="49"/>
      <c r="AK207" s="49"/>
      <c r="AL207" s="49"/>
      <c r="AM207" s="49"/>
      <c r="AN207" s="49"/>
      <c r="AO207" s="1"/>
      <c r="AP207" s="1"/>
    </row>
    <row r="208" spans="1:42" ht="15.75" customHeight="1">
      <c r="A208" s="1"/>
      <c r="B208" s="1"/>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34"/>
      <c r="AG208" s="49"/>
      <c r="AH208" s="49"/>
      <c r="AI208" s="49"/>
      <c r="AJ208" s="49"/>
      <c r="AK208" s="49"/>
      <c r="AL208" s="49"/>
      <c r="AM208" s="49"/>
      <c r="AN208" s="49"/>
      <c r="AO208" s="1"/>
      <c r="AP208" s="1"/>
    </row>
    <row r="209" spans="1:42" ht="15.75" customHeight="1">
      <c r="A209" s="1"/>
      <c r="B209" s="1"/>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34"/>
      <c r="AG209" s="49"/>
      <c r="AH209" s="49"/>
      <c r="AI209" s="49"/>
      <c r="AJ209" s="49"/>
      <c r="AK209" s="49"/>
      <c r="AL209" s="49"/>
      <c r="AM209" s="49"/>
      <c r="AN209" s="49"/>
      <c r="AO209" s="1"/>
      <c r="AP209" s="1"/>
    </row>
    <row r="210" spans="1:42" ht="15.75" customHeight="1">
      <c r="A210" s="1"/>
      <c r="B210" s="1"/>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34"/>
      <c r="AG210" s="49"/>
      <c r="AH210" s="49"/>
      <c r="AI210" s="49"/>
      <c r="AJ210" s="49"/>
      <c r="AK210" s="49"/>
      <c r="AL210" s="49"/>
      <c r="AM210" s="49"/>
      <c r="AN210" s="49"/>
      <c r="AO210" s="1"/>
      <c r="AP210" s="1"/>
    </row>
    <row r="211" spans="1:42" ht="15.75" customHeight="1">
      <c r="A211" s="1"/>
      <c r="B211" s="1"/>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34"/>
      <c r="AG211" s="49"/>
      <c r="AH211" s="49"/>
      <c r="AI211" s="49"/>
      <c r="AJ211" s="49"/>
      <c r="AK211" s="49"/>
      <c r="AL211" s="49"/>
      <c r="AM211" s="49"/>
      <c r="AN211" s="49"/>
      <c r="AO211" s="1"/>
      <c r="AP211" s="1"/>
    </row>
    <row r="212" spans="1:42" ht="15.75" customHeight="1">
      <c r="A212" s="1"/>
      <c r="B212" s="1"/>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34"/>
      <c r="AG212" s="49"/>
      <c r="AH212" s="49"/>
      <c r="AI212" s="49"/>
      <c r="AJ212" s="49"/>
      <c r="AK212" s="49"/>
      <c r="AL212" s="49"/>
      <c r="AM212" s="49"/>
      <c r="AN212" s="49"/>
      <c r="AO212" s="1"/>
      <c r="AP212" s="1"/>
    </row>
    <row r="213" spans="1:42" ht="15.75" customHeight="1">
      <c r="A213" s="1"/>
      <c r="B213" s="1"/>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34"/>
      <c r="AG213" s="49"/>
      <c r="AH213" s="49"/>
      <c r="AI213" s="49"/>
      <c r="AJ213" s="49"/>
      <c r="AK213" s="49"/>
      <c r="AL213" s="49"/>
      <c r="AM213" s="49"/>
      <c r="AN213" s="49"/>
      <c r="AO213" s="1"/>
      <c r="AP213" s="1"/>
    </row>
    <row r="214" spans="1:42" ht="15.75" customHeight="1">
      <c r="A214" s="1"/>
      <c r="B214" s="1"/>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34"/>
      <c r="AG214" s="49"/>
      <c r="AH214" s="49"/>
      <c r="AI214" s="49"/>
      <c r="AJ214" s="49"/>
      <c r="AK214" s="49"/>
      <c r="AL214" s="49"/>
      <c r="AM214" s="49"/>
      <c r="AN214" s="49"/>
      <c r="AO214" s="1"/>
      <c r="AP214" s="1"/>
    </row>
    <row r="215" spans="1:42" ht="15.75" customHeight="1">
      <c r="A215" s="1"/>
      <c r="B215" s="1"/>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34"/>
      <c r="AG215" s="49"/>
      <c r="AH215" s="49"/>
      <c r="AI215" s="49"/>
      <c r="AJ215" s="49"/>
      <c r="AK215" s="49"/>
      <c r="AL215" s="49"/>
      <c r="AM215" s="49"/>
      <c r="AN215" s="49"/>
      <c r="AO215" s="1"/>
      <c r="AP215" s="1"/>
    </row>
    <row r="216" spans="1:42" ht="15.75" customHeight="1">
      <c r="A216" s="1"/>
      <c r="B216" s="1"/>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34"/>
      <c r="AG216" s="49"/>
      <c r="AH216" s="49"/>
      <c r="AI216" s="49"/>
      <c r="AJ216" s="49"/>
      <c r="AK216" s="49"/>
      <c r="AL216" s="49"/>
      <c r="AM216" s="49"/>
      <c r="AN216" s="49"/>
      <c r="AO216" s="1"/>
      <c r="AP216" s="1"/>
    </row>
    <row r="217" spans="1:42" ht="15.75" customHeight="1">
      <c r="A217" s="1"/>
      <c r="B217" s="1"/>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34"/>
      <c r="AG217" s="49"/>
      <c r="AH217" s="49"/>
      <c r="AI217" s="49"/>
      <c r="AJ217" s="49"/>
      <c r="AK217" s="49"/>
      <c r="AL217" s="49"/>
      <c r="AM217" s="49"/>
      <c r="AN217" s="49"/>
      <c r="AO217" s="1"/>
      <c r="AP217" s="1"/>
    </row>
    <row r="218" spans="1:42" ht="15.75" customHeight="1">
      <c r="A218" s="1"/>
      <c r="B218" s="1"/>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34"/>
      <c r="AG218" s="49"/>
      <c r="AH218" s="49"/>
      <c r="AI218" s="49"/>
      <c r="AJ218" s="49"/>
      <c r="AK218" s="49"/>
      <c r="AL218" s="49"/>
      <c r="AM218" s="49"/>
      <c r="AN218" s="49"/>
      <c r="AO218" s="1"/>
      <c r="AP218" s="1"/>
    </row>
    <row r="219" spans="1:42" ht="15.75" customHeight="1">
      <c r="A219" s="1"/>
      <c r="B219" s="1"/>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34"/>
      <c r="AG219" s="49"/>
      <c r="AH219" s="49"/>
      <c r="AI219" s="49"/>
      <c r="AJ219" s="49"/>
      <c r="AK219" s="49"/>
      <c r="AL219" s="49"/>
      <c r="AM219" s="49"/>
      <c r="AN219" s="49"/>
      <c r="AO219" s="1"/>
      <c r="AP219" s="1"/>
    </row>
    <row r="220" spans="1:42" ht="15.75" customHeight="1">
      <c r="A220" s="1"/>
      <c r="B220" s="1"/>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34"/>
      <c r="AG220" s="49"/>
      <c r="AH220" s="49"/>
      <c r="AI220" s="49"/>
      <c r="AJ220" s="49"/>
      <c r="AK220" s="49"/>
      <c r="AL220" s="49"/>
      <c r="AM220" s="49"/>
      <c r="AN220" s="49"/>
      <c r="AO220" s="1"/>
      <c r="AP220" s="1"/>
    </row>
    <row r="221" spans="1:42" ht="15.75" customHeight="1">
      <c r="A221" s="1"/>
      <c r="B221" s="1"/>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34"/>
      <c r="AG221" s="49"/>
      <c r="AH221" s="49"/>
      <c r="AI221" s="49"/>
      <c r="AJ221" s="49"/>
      <c r="AK221" s="49"/>
      <c r="AL221" s="49"/>
      <c r="AM221" s="49"/>
      <c r="AN221" s="49"/>
      <c r="AO221" s="1"/>
      <c r="AP221" s="1"/>
    </row>
    <row r="222" spans="1:42" ht="15.75" customHeight="1">
      <c r="A222" s="1"/>
      <c r="B222" s="1"/>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34"/>
      <c r="AG222" s="49"/>
      <c r="AH222" s="49"/>
      <c r="AI222" s="49"/>
      <c r="AJ222" s="49"/>
      <c r="AK222" s="49"/>
      <c r="AL222" s="49"/>
      <c r="AM222" s="49"/>
      <c r="AN222" s="49"/>
      <c r="AO222" s="1"/>
      <c r="AP222" s="1"/>
    </row>
    <row r="223" spans="1:42" ht="15.75" customHeight="1">
      <c r="A223" s="1"/>
      <c r="B223" s="1"/>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34"/>
      <c r="AG223" s="49"/>
      <c r="AH223" s="49"/>
      <c r="AI223" s="49"/>
      <c r="AJ223" s="49"/>
      <c r="AK223" s="49"/>
      <c r="AL223" s="49"/>
      <c r="AM223" s="49"/>
      <c r="AN223" s="49"/>
      <c r="AO223" s="1"/>
      <c r="AP223" s="1"/>
    </row>
    <row r="224" spans="1:42" ht="15.75" customHeight="1">
      <c r="A224" s="1"/>
      <c r="B224" s="1"/>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34"/>
      <c r="AG224" s="49"/>
      <c r="AH224" s="49"/>
      <c r="AI224" s="49"/>
      <c r="AJ224" s="49"/>
      <c r="AK224" s="49"/>
      <c r="AL224" s="49"/>
      <c r="AM224" s="49"/>
      <c r="AN224" s="49"/>
      <c r="AO224" s="1"/>
      <c r="AP224" s="1"/>
    </row>
    <row r="225" spans="1:42" ht="15.75" customHeight="1">
      <c r="A225" s="1"/>
      <c r="B225" s="1"/>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34"/>
      <c r="AG225" s="49"/>
      <c r="AH225" s="49"/>
      <c r="AI225" s="49"/>
      <c r="AJ225" s="49"/>
      <c r="AK225" s="49"/>
      <c r="AL225" s="49"/>
      <c r="AM225" s="49"/>
      <c r="AN225" s="49"/>
      <c r="AO225" s="1"/>
      <c r="AP225" s="1"/>
    </row>
    <row r="226" spans="1:42" ht="15.75" customHeight="1">
      <c r="A226" s="1"/>
      <c r="B226" s="1"/>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34"/>
      <c r="AG226" s="49"/>
      <c r="AH226" s="49"/>
      <c r="AI226" s="49"/>
      <c r="AJ226" s="49"/>
      <c r="AK226" s="49"/>
      <c r="AL226" s="49"/>
      <c r="AM226" s="49"/>
      <c r="AN226" s="49"/>
      <c r="AO226" s="1"/>
      <c r="AP226" s="1"/>
    </row>
    <row r="227" spans="1:42" ht="15.75" customHeight="1">
      <c r="A227" s="1"/>
      <c r="B227" s="1"/>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34"/>
      <c r="AG227" s="49"/>
      <c r="AH227" s="49"/>
      <c r="AI227" s="49"/>
      <c r="AJ227" s="49"/>
      <c r="AK227" s="49"/>
      <c r="AL227" s="49"/>
      <c r="AM227" s="49"/>
      <c r="AN227" s="49"/>
      <c r="AO227" s="1"/>
      <c r="AP227" s="1"/>
    </row>
    <row r="228" spans="1:42" ht="15.75" customHeight="1">
      <c r="A228" s="1"/>
      <c r="B228" s="1"/>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34"/>
      <c r="AG228" s="49"/>
      <c r="AH228" s="49"/>
      <c r="AI228" s="49"/>
      <c r="AJ228" s="49"/>
      <c r="AK228" s="49"/>
      <c r="AL228" s="49"/>
      <c r="AM228" s="49"/>
      <c r="AN228" s="49"/>
      <c r="AO228" s="1"/>
      <c r="AP228" s="1"/>
    </row>
    <row r="229" spans="1:42" ht="15.75" customHeight="1">
      <c r="A229" s="1"/>
      <c r="B229" s="1"/>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34"/>
      <c r="AG229" s="49"/>
      <c r="AH229" s="49"/>
      <c r="AI229" s="49"/>
      <c r="AJ229" s="49"/>
      <c r="AK229" s="49"/>
      <c r="AL229" s="49"/>
      <c r="AM229" s="49"/>
      <c r="AN229" s="49"/>
      <c r="AO229" s="1"/>
      <c r="AP229" s="1"/>
    </row>
    <row r="230" spans="1:42" ht="15.75" customHeight="1">
      <c r="A230" s="1"/>
      <c r="B230" s="1"/>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34"/>
      <c r="AG230" s="49"/>
      <c r="AH230" s="49"/>
      <c r="AI230" s="49"/>
      <c r="AJ230" s="49"/>
      <c r="AK230" s="49"/>
      <c r="AL230" s="49"/>
      <c r="AM230" s="49"/>
      <c r="AN230" s="49"/>
      <c r="AO230" s="1"/>
      <c r="AP230" s="1"/>
    </row>
    <row r="231" spans="1:42" ht="15.75" customHeight="1">
      <c r="A231" s="1"/>
      <c r="B231" s="1"/>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34"/>
      <c r="AG231" s="49"/>
      <c r="AH231" s="49"/>
      <c r="AI231" s="49"/>
      <c r="AJ231" s="49"/>
      <c r="AK231" s="49"/>
      <c r="AL231" s="49"/>
      <c r="AM231" s="49"/>
      <c r="AN231" s="49"/>
      <c r="AO231" s="1"/>
      <c r="AP231" s="1"/>
    </row>
    <row r="232" spans="1:42" ht="15.75" customHeight="1">
      <c r="A232" s="1"/>
      <c r="B232" s="1"/>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34"/>
      <c r="AG232" s="49"/>
      <c r="AH232" s="49"/>
      <c r="AI232" s="49"/>
      <c r="AJ232" s="49"/>
      <c r="AK232" s="49"/>
      <c r="AL232" s="49"/>
      <c r="AM232" s="49"/>
      <c r="AN232" s="49"/>
      <c r="AO232" s="1"/>
      <c r="AP232" s="1"/>
    </row>
    <row r="233" spans="1:42" ht="15.75" customHeight="1">
      <c r="A233" s="1"/>
      <c r="B233" s="1"/>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34"/>
      <c r="AG233" s="49"/>
      <c r="AH233" s="49"/>
      <c r="AI233" s="49"/>
      <c r="AJ233" s="49"/>
      <c r="AK233" s="49"/>
      <c r="AL233" s="49"/>
      <c r="AM233" s="49"/>
      <c r="AN233" s="49"/>
      <c r="AO233" s="1"/>
      <c r="AP233" s="1"/>
    </row>
    <row r="234" spans="1:42" ht="15.75" customHeight="1">
      <c r="A234" s="1"/>
      <c r="B234" s="1"/>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34"/>
      <c r="AG234" s="49"/>
      <c r="AH234" s="49"/>
      <c r="AI234" s="49"/>
      <c r="AJ234" s="49"/>
      <c r="AK234" s="49"/>
      <c r="AL234" s="49"/>
      <c r="AM234" s="49"/>
      <c r="AN234" s="49"/>
      <c r="AO234" s="1"/>
      <c r="AP234" s="1"/>
    </row>
    <row r="235" spans="1:42" ht="15.75" customHeight="1">
      <c r="A235" s="1"/>
      <c r="B235" s="1"/>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34"/>
      <c r="AG235" s="49"/>
      <c r="AH235" s="49"/>
      <c r="AI235" s="49"/>
      <c r="AJ235" s="49"/>
      <c r="AK235" s="49"/>
      <c r="AL235" s="49"/>
      <c r="AM235" s="49"/>
      <c r="AN235" s="49"/>
      <c r="AO235" s="1"/>
      <c r="AP235" s="1"/>
    </row>
    <row r="236" spans="1:42" ht="15.75" customHeight="1">
      <c r="A236" s="1"/>
      <c r="B236" s="1"/>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34"/>
      <c r="AG236" s="49"/>
      <c r="AH236" s="49"/>
      <c r="AI236" s="49"/>
      <c r="AJ236" s="49"/>
      <c r="AK236" s="49"/>
      <c r="AL236" s="49"/>
      <c r="AM236" s="49"/>
      <c r="AN236" s="49"/>
      <c r="AO236" s="1"/>
      <c r="AP236" s="1"/>
    </row>
    <row r="237" spans="1:42" ht="15.75" customHeight="1">
      <c r="A237" s="1"/>
      <c r="B237" s="1"/>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34"/>
      <c r="AG237" s="49"/>
      <c r="AH237" s="49"/>
      <c r="AI237" s="49"/>
      <c r="AJ237" s="49"/>
      <c r="AK237" s="49"/>
      <c r="AL237" s="49"/>
      <c r="AM237" s="49"/>
      <c r="AN237" s="49"/>
      <c r="AO237" s="1"/>
      <c r="AP237" s="1"/>
    </row>
    <row r="238" spans="1:42" ht="15.75" customHeight="1">
      <c r="A238" s="1"/>
      <c r="B238" s="1"/>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34"/>
      <c r="AG238" s="49"/>
      <c r="AH238" s="49"/>
      <c r="AI238" s="49"/>
      <c r="AJ238" s="49"/>
      <c r="AK238" s="49"/>
      <c r="AL238" s="49"/>
      <c r="AM238" s="49"/>
      <c r="AN238" s="49"/>
      <c r="AO238" s="1"/>
      <c r="AP238" s="1"/>
    </row>
    <row r="239" spans="1:42" ht="15.75" customHeight="1">
      <c r="A239" s="1"/>
      <c r="B239" s="1"/>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34"/>
      <c r="AG239" s="49"/>
      <c r="AH239" s="49"/>
      <c r="AI239" s="49"/>
      <c r="AJ239" s="49"/>
      <c r="AK239" s="49"/>
      <c r="AL239" s="49"/>
      <c r="AM239" s="49"/>
      <c r="AN239" s="49"/>
      <c r="AO239" s="1"/>
      <c r="AP239" s="1"/>
    </row>
    <row r="240" spans="1:42" ht="15.75" customHeight="1">
      <c r="A240" s="1"/>
      <c r="B240" s="1"/>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34"/>
      <c r="AG240" s="49"/>
      <c r="AH240" s="49"/>
      <c r="AI240" s="49"/>
      <c r="AJ240" s="49"/>
      <c r="AK240" s="49"/>
      <c r="AL240" s="49"/>
      <c r="AM240" s="49"/>
      <c r="AN240" s="49"/>
      <c r="AO240" s="1"/>
      <c r="AP240" s="1"/>
    </row>
    <row r="241" spans="1:42" ht="15.75" customHeight="1">
      <c r="A241" s="1"/>
      <c r="B241" s="1"/>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34"/>
      <c r="AG241" s="49"/>
      <c r="AH241" s="49"/>
      <c r="AI241" s="49"/>
      <c r="AJ241" s="49"/>
      <c r="AK241" s="49"/>
      <c r="AL241" s="49"/>
      <c r="AM241" s="49"/>
      <c r="AN241" s="49"/>
      <c r="AO241" s="1"/>
      <c r="AP241" s="1"/>
    </row>
    <row r="242" spans="1:42" ht="15.75" customHeight="1">
      <c r="A242" s="1"/>
      <c r="B242" s="1"/>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34"/>
      <c r="AG242" s="49"/>
      <c r="AH242" s="49"/>
      <c r="AI242" s="49"/>
      <c r="AJ242" s="49"/>
      <c r="AK242" s="49"/>
      <c r="AL242" s="49"/>
      <c r="AM242" s="49"/>
      <c r="AN242" s="49"/>
      <c r="AO242" s="1"/>
      <c r="AP242" s="1"/>
    </row>
    <row r="243" spans="1:42" ht="15.75" customHeight="1">
      <c r="A243" s="1"/>
      <c r="B243" s="1"/>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34"/>
      <c r="AG243" s="49"/>
      <c r="AH243" s="49"/>
      <c r="AI243" s="49"/>
      <c r="AJ243" s="49"/>
      <c r="AK243" s="49"/>
      <c r="AL243" s="49"/>
      <c r="AM243" s="49"/>
      <c r="AN243" s="49"/>
      <c r="AO243" s="1"/>
      <c r="AP243" s="1"/>
    </row>
    <row r="244" spans="1:42" ht="15.75" customHeight="1">
      <c r="A244" s="1"/>
      <c r="B244" s="1"/>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34"/>
      <c r="AG244" s="49"/>
      <c r="AH244" s="49"/>
      <c r="AI244" s="49"/>
      <c r="AJ244" s="49"/>
      <c r="AK244" s="49"/>
      <c r="AL244" s="49"/>
      <c r="AM244" s="49"/>
      <c r="AN244" s="49"/>
      <c r="AO244" s="1"/>
      <c r="AP244" s="1"/>
    </row>
    <row r="245" spans="1:42" ht="15.75" customHeight="1">
      <c r="A245" s="1"/>
      <c r="B245" s="1"/>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34"/>
      <c r="AG245" s="49"/>
      <c r="AH245" s="49"/>
      <c r="AI245" s="49"/>
      <c r="AJ245" s="49"/>
      <c r="AK245" s="49"/>
      <c r="AL245" s="49"/>
      <c r="AM245" s="49"/>
      <c r="AN245" s="49"/>
      <c r="AO245" s="1"/>
      <c r="AP245" s="1"/>
    </row>
    <row r="246" spans="1:42" ht="15.75" customHeight="1">
      <c r="A246" s="1"/>
      <c r="B246" s="1"/>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34"/>
      <c r="AG246" s="49"/>
      <c r="AH246" s="49"/>
      <c r="AI246" s="49"/>
      <c r="AJ246" s="49"/>
      <c r="AK246" s="49"/>
      <c r="AL246" s="49"/>
      <c r="AM246" s="49"/>
      <c r="AN246" s="49"/>
      <c r="AO246" s="1"/>
      <c r="AP246" s="1"/>
    </row>
    <row r="247" spans="1:42" ht="15.75" customHeight="1">
      <c r="A247" s="1"/>
      <c r="B247" s="1"/>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34"/>
      <c r="AG247" s="49"/>
      <c r="AH247" s="49"/>
      <c r="AI247" s="49"/>
      <c r="AJ247" s="49"/>
      <c r="AK247" s="49"/>
      <c r="AL247" s="49"/>
      <c r="AM247" s="49"/>
      <c r="AN247" s="49"/>
      <c r="AO247" s="1"/>
      <c r="AP247" s="1"/>
    </row>
    <row r="248" spans="1:42" ht="15.75" customHeight="1">
      <c r="A248" s="1"/>
      <c r="B248" s="1"/>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34"/>
      <c r="AG248" s="49"/>
      <c r="AH248" s="49"/>
      <c r="AI248" s="49"/>
      <c r="AJ248" s="49"/>
      <c r="AK248" s="49"/>
      <c r="AL248" s="49"/>
      <c r="AM248" s="49"/>
      <c r="AN248" s="49"/>
      <c r="AO248" s="1"/>
      <c r="AP248" s="1"/>
    </row>
    <row r="249" spans="1:42" ht="15.75" customHeight="1">
      <c r="A249" s="1"/>
      <c r="B249" s="1"/>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34"/>
      <c r="AG249" s="49"/>
      <c r="AH249" s="49"/>
      <c r="AI249" s="49"/>
      <c r="AJ249" s="49"/>
      <c r="AK249" s="49"/>
      <c r="AL249" s="49"/>
      <c r="AM249" s="49"/>
      <c r="AN249" s="49"/>
      <c r="AO249" s="1"/>
      <c r="AP249" s="1"/>
    </row>
    <row r="250" spans="1:42" ht="15.75" customHeight="1">
      <c r="A250" s="1"/>
      <c r="B250" s="1"/>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34"/>
      <c r="AG250" s="49"/>
      <c r="AH250" s="49"/>
      <c r="AI250" s="49"/>
      <c r="AJ250" s="49"/>
      <c r="AK250" s="49"/>
      <c r="AL250" s="49"/>
      <c r="AM250" s="49"/>
      <c r="AN250" s="49"/>
      <c r="AO250" s="1"/>
      <c r="AP250" s="1"/>
    </row>
    <row r="251" spans="1:42" ht="15.75" customHeight="1">
      <c r="A251" s="1"/>
      <c r="B251" s="1"/>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34"/>
      <c r="AG251" s="49"/>
      <c r="AH251" s="49"/>
      <c r="AI251" s="49"/>
      <c r="AJ251" s="49"/>
      <c r="AK251" s="49"/>
      <c r="AL251" s="49"/>
      <c r="AM251" s="49"/>
      <c r="AN251" s="49"/>
      <c r="AO251" s="1"/>
      <c r="AP251" s="1"/>
    </row>
    <row r="252" spans="1:42" ht="15.75" customHeight="1">
      <c r="A252" s="1"/>
      <c r="B252" s="1"/>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34"/>
      <c r="AG252" s="49"/>
      <c r="AH252" s="49"/>
      <c r="AI252" s="49"/>
      <c r="AJ252" s="49"/>
      <c r="AK252" s="49"/>
      <c r="AL252" s="49"/>
      <c r="AM252" s="49"/>
      <c r="AN252" s="49"/>
      <c r="AO252" s="1"/>
      <c r="AP252" s="1"/>
    </row>
    <row r="253" spans="1:42" ht="15.75" customHeight="1">
      <c r="A253" s="1"/>
      <c r="B253" s="1"/>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34"/>
      <c r="AG253" s="49"/>
      <c r="AH253" s="49"/>
      <c r="AI253" s="49"/>
      <c r="AJ253" s="49"/>
      <c r="AK253" s="49"/>
      <c r="AL253" s="49"/>
      <c r="AM253" s="49"/>
      <c r="AN253" s="49"/>
      <c r="AO253" s="1"/>
      <c r="AP253" s="1"/>
    </row>
    <row r="254" spans="1:42" ht="15.75" customHeight="1">
      <c r="A254" s="1"/>
      <c r="B254" s="1"/>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34"/>
      <c r="AG254" s="49"/>
      <c r="AH254" s="49"/>
      <c r="AI254" s="49"/>
      <c r="AJ254" s="49"/>
      <c r="AK254" s="49"/>
      <c r="AL254" s="49"/>
      <c r="AM254" s="49"/>
      <c r="AN254" s="49"/>
      <c r="AO254" s="1"/>
      <c r="AP254" s="1"/>
    </row>
    <row r="255" spans="1:42" ht="15.75" customHeight="1">
      <c r="A255" s="1"/>
      <c r="B255" s="1"/>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34"/>
      <c r="AG255" s="49"/>
      <c r="AH255" s="49"/>
      <c r="AI255" s="49"/>
      <c r="AJ255" s="49"/>
      <c r="AK255" s="49"/>
      <c r="AL255" s="49"/>
      <c r="AM255" s="49"/>
      <c r="AN255" s="49"/>
      <c r="AO255" s="1"/>
      <c r="AP255" s="1"/>
    </row>
    <row r="256" spans="1:42" ht="15.75" customHeight="1">
      <c r="A256" s="1"/>
      <c r="B256" s="1"/>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34"/>
      <c r="AG256" s="49"/>
      <c r="AH256" s="49"/>
      <c r="AI256" s="49"/>
      <c r="AJ256" s="49"/>
      <c r="AK256" s="49"/>
      <c r="AL256" s="49"/>
      <c r="AM256" s="49"/>
      <c r="AN256" s="49"/>
      <c r="AO256" s="1"/>
      <c r="AP256" s="1"/>
    </row>
    <row r="257" spans="1:42" ht="15.75" customHeight="1">
      <c r="A257" s="1"/>
      <c r="B257" s="1"/>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34"/>
      <c r="AG257" s="49"/>
      <c r="AH257" s="49"/>
      <c r="AI257" s="49"/>
      <c r="AJ257" s="49"/>
      <c r="AK257" s="49"/>
      <c r="AL257" s="49"/>
      <c r="AM257" s="49"/>
      <c r="AN257" s="49"/>
      <c r="AO257" s="1"/>
      <c r="AP257" s="1"/>
    </row>
    <row r="258" spans="1:42" ht="15.75" customHeight="1">
      <c r="A258" s="1"/>
      <c r="B258" s="1"/>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34"/>
      <c r="AG258" s="49"/>
      <c r="AH258" s="49"/>
      <c r="AI258" s="49"/>
      <c r="AJ258" s="49"/>
      <c r="AK258" s="49"/>
      <c r="AL258" s="49"/>
      <c r="AM258" s="49"/>
      <c r="AN258" s="49"/>
      <c r="AO258" s="1"/>
      <c r="AP258" s="1"/>
    </row>
    <row r="259" spans="1:42" ht="15.75" customHeight="1">
      <c r="A259" s="1"/>
      <c r="B259" s="1"/>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34"/>
      <c r="AG259" s="49"/>
      <c r="AH259" s="49"/>
      <c r="AI259" s="49"/>
      <c r="AJ259" s="49"/>
      <c r="AK259" s="49"/>
      <c r="AL259" s="49"/>
      <c r="AM259" s="49"/>
      <c r="AN259" s="49"/>
      <c r="AO259" s="1"/>
      <c r="AP259" s="1"/>
    </row>
    <row r="260" spans="1:42" ht="15.75" customHeight="1">
      <c r="A260" s="1"/>
      <c r="B260" s="1"/>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34"/>
      <c r="AG260" s="49"/>
      <c r="AH260" s="49"/>
      <c r="AI260" s="49"/>
      <c r="AJ260" s="49"/>
      <c r="AK260" s="49"/>
      <c r="AL260" s="49"/>
      <c r="AM260" s="49"/>
      <c r="AN260" s="49"/>
      <c r="AO260" s="1"/>
      <c r="AP260" s="1"/>
    </row>
    <row r="261" spans="1:42" ht="15.75" customHeight="1">
      <c r="A261" s="1"/>
      <c r="B261" s="1"/>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34"/>
      <c r="AG261" s="49"/>
      <c r="AH261" s="49"/>
      <c r="AI261" s="49"/>
      <c r="AJ261" s="49"/>
      <c r="AK261" s="49"/>
      <c r="AL261" s="49"/>
      <c r="AM261" s="49"/>
      <c r="AN261" s="49"/>
      <c r="AO261" s="1"/>
      <c r="AP261" s="1"/>
    </row>
    <row r="262" spans="1:42" ht="15.75" customHeight="1">
      <c r="A262" s="1"/>
      <c r="B262" s="1"/>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34"/>
      <c r="AG262" s="49"/>
      <c r="AH262" s="49"/>
      <c r="AI262" s="49"/>
      <c r="AJ262" s="49"/>
      <c r="AK262" s="49"/>
      <c r="AL262" s="49"/>
      <c r="AM262" s="49"/>
      <c r="AN262" s="49"/>
      <c r="AO262" s="1"/>
      <c r="AP262" s="1"/>
    </row>
    <row r="263" spans="1:42" ht="15.75" customHeight="1">
      <c r="A263" s="1"/>
      <c r="B263" s="1"/>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34"/>
      <c r="AG263" s="49"/>
      <c r="AH263" s="49"/>
      <c r="AI263" s="49"/>
      <c r="AJ263" s="49"/>
      <c r="AK263" s="49"/>
      <c r="AL263" s="49"/>
      <c r="AM263" s="49"/>
      <c r="AN263" s="49"/>
      <c r="AO263" s="1"/>
      <c r="AP263" s="1"/>
    </row>
    <row r="264" spans="1:42" ht="15.75" customHeight="1">
      <c r="A264" s="1"/>
      <c r="B264" s="1"/>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34"/>
      <c r="AG264" s="49"/>
      <c r="AH264" s="49"/>
      <c r="AI264" s="49"/>
      <c r="AJ264" s="49"/>
      <c r="AK264" s="49"/>
      <c r="AL264" s="49"/>
      <c r="AM264" s="49"/>
      <c r="AN264" s="49"/>
      <c r="AO264" s="1"/>
      <c r="AP264" s="1"/>
    </row>
    <row r="265" spans="1:42" ht="15.75" customHeight="1">
      <c r="A265" s="1"/>
      <c r="B265" s="1"/>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34"/>
      <c r="AG265" s="49"/>
      <c r="AH265" s="49"/>
      <c r="AI265" s="49"/>
      <c r="AJ265" s="49"/>
      <c r="AK265" s="49"/>
      <c r="AL265" s="49"/>
      <c r="AM265" s="49"/>
      <c r="AN265" s="49"/>
      <c r="AO265" s="1"/>
      <c r="AP265" s="1"/>
    </row>
    <row r="266" spans="1:42" ht="15.75" customHeight="1">
      <c r="A266" s="1"/>
      <c r="B266" s="1"/>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34"/>
      <c r="AG266" s="49"/>
      <c r="AH266" s="49"/>
      <c r="AI266" s="49"/>
      <c r="AJ266" s="49"/>
      <c r="AK266" s="49"/>
      <c r="AL266" s="49"/>
      <c r="AM266" s="49"/>
      <c r="AN266" s="49"/>
      <c r="AO266" s="1"/>
      <c r="AP266" s="1"/>
    </row>
    <row r="267" spans="1:42" ht="15.75" customHeight="1">
      <c r="A267" s="1"/>
      <c r="B267" s="1"/>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34"/>
      <c r="AG267" s="49"/>
      <c r="AH267" s="49"/>
      <c r="AI267" s="49"/>
      <c r="AJ267" s="49"/>
      <c r="AK267" s="49"/>
      <c r="AL267" s="49"/>
      <c r="AM267" s="49"/>
      <c r="AN267" s="49"/>
      <c r="AO267" s="1"/>
      <c r="AP267" s="1"/>
    </row>
    <row r="268" spans="1:42" ht="15.75" customHeight="1">
      <c r="A268" s="1"/>
      <c r="B268" s="1"/>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34"/>
      <c r="AG268" s="49"/>
      <c r="AH268" s="49"/>
      <c r="AI268" s="49"/>
      <c r="AJ268" s="49"/>
      <c r="AK268" s="49"/>
      <c r="AL268" s="49"/>
      <c r="AM268" s="49"/>
      <c r="AN268" s="49"/>
      <c r="AO268" s="1"/>
      <c r="AP268" s="1"/>
    </row>
    <row r="269" spans="1:42" ht="15.75" customHeight="1">
      <c r="A269" s="1"/>
      <c r="B269" s="1"/>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34"/>
      <c r="AG269" s="49"/>
      <c r="AH269" s="49"/>
      <c r="AI269" s="49"/>
      <c r="AJ269" s="49"/>
      <c r="AK269" s="49"/>
      <c r="AL269" s="49"/>
      <c r="AM269" s="49"/>
      <c r="AN269" s="49"/>
      <c r="AO269" s="1"/>
      <c r="AP269" s="1"/>
    </row>
    <row r="270" spans="1:42" ht="15.75" customHeight="1">
      <c r="A270" s="1"/>
      <c r="B270" s="1"/>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34"/>
      <c r="AG270" s="49"/>
      <c r="AH270" s="49"/>
      <c r="AI270" s="49"/>
      <c r="AJ270" s="49"/>
      <c r="AK270" s="49"/>
      <c r="AL270" s="49"/>
      <c r="AM270" s="49"/>
      <c r="AN270" s="49"/>
      <c r="AO270" s="1"/>
      <c r="AP270" s="1"/>
    </row>
    <row r="271" spans="1:42" ht="15.75" customHeight="1">
      <c r="A271" s="1"/>
      <c r="B271" s="1"/>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34"/>
      <c r="AG271" s="49"/>
      <c r="AH271" s="49"/>
      <c r="AI271" s="49"/>
      <c r="AJ271" s="49"/>
      <c r="AK271" s="49"/>
      <c r="AL271" s="49"/>
      <c r="AM271" s="49"/>
      <c r="AN271" s="49"/>
      <c r="AO271" s="1"/>
      <c r="AP271" s="1"/>
    </row>
    <row r="272" spans="1:42" ht="15.75" customHeight="1">
      <c r="A272" s="1"/>
      <c r="B272" s="1"/>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34"/>
      <c r="AG272" s="49"/>
      <c r="AH272" s="49"/>
      <c r="AI272" s="49"/>
      <c r="AJ272" s="49"/>
      <c r="AK272" s="49"/>
      <c r="AL272" s="49"/>
      <c r="AM272" s="49"/>
      <c r="AN272" s="49"/>
      <c r="AO272" s="1"/>
      <c r="AP272" s="1"/>
    </row>
    <row r="273" spans="1:42" ht="15.75" customHeight="1">
      <c r="A273" s="1"/>
      <c r="B273" s="1"/>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34"/>
      <c r="AG273" s="49"/>
      <c r="AH273" s="49"/>
      <c r="AI273" s="49"/>
      <c r="AJ273" s="49"/>
      <c r="AK273" s="49"/>
      <c r="AL273" s="49"/>
      <c r="AM273" s="49"/>
      <c r="AN273" s="49"/>
      <c r="AO273" s="1"/>
      <c r="AP273" s="1"/>
    </row>
    <row r="274" spans="1:42" ht="15.75" customHeight="1">
      <c r="A274" s="1"/>
      <c r="B274" s="1"/>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34"/>
      <c r="AG274" s="49"/>
      <c r="AH274" s="49"/>
      <c r="AI274" s="49"/>
      <c r="AJ274" s="49"/>
      <c r="AK274" s="49"/>
      <c r="AL274" s="49"/>
      <c r="AM274" s="49"/>
      <c r="AN274" s="49"/>
      <c r="AO274" s="1"/>
      <c r="AP274" s="1"/>
    </row>
    <row r="275" spans="1:42" ht="15.75" customHeight="1">
      <c r="A275" s="1"/>
      <c r="B275" s="1"/>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34"/>
      <c r="AG275" s="49"/>
      <c r="AH275" s="49"/>
      <c r="AI275" s="49"/>
      <c r="AJ275" s="49"/>
      <c r="AK275" s="49"/>
      <c r="AL275" s="49"/>
      <c r="AM275" s="49"/>
      <c r="AN275" s="49"/>
      <c r="AO275" s="1"/>
      <c r="AP275" s="1"/>
    </row>
    <row r="276" spans="1:42" ht="15.75" customHeight="1">
      <c r="A276" s="1"/>
      <c r="B276" s="1"/>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34"/>
      <c r="AG276" s="49"/>
      <c r="AH276" s="49"/>
      <c r="AI276" s="49"/>
      <c r="AJ276" s="49"/>
      <c r="AK276" s="49"/>
      <c r="AL276" s="49"/>
      <c r="AM276" s="49"/>
      <c r="AN276" s="49"/>
      <c r="AO276" s="1"/>
      <c r="AP276" s="1"/>
    </row>
    <row r="277" spans="1:42" ht="15.75" customHeight="1">
      <c r="A277" s="1"/>
      <c r="B277" s="1"/>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34"/>
      <c r="AG277" s="49"/>
      <c r="AH277" s="49"/>
      <c r="AI277" s="49"/>
      <c r="AJ277" s="49"/>
      <c r="AK277" s="49"/>
      <c r="AL277" s="49"/>
      <c r="AM277" s="49"/>
      <c r="AN277" s="49"/>
      <c r="AO277" s="1"/>
      <c r="AP277" s="1"/>
    </row>
    <row r="278" spans="1:42" ht="15.75" customHeight="1">
      <c r="A278" s="1"/>
      <c r="B278" s="1"/>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34"/>
      <c r="AG278" s="49"/>
      <c r="AH278" s="49"/>
      <c r="AI278" s="49"/>
      <c r="AJ278" s="49"/>
      <c r="AK278" s="49"/>
      <c r="AL278" s="49"/>
      <c r="AM278" s="49"/>
      <c r="AN278" s="49"/>
      <c r="AO278" s="1"/>
      <c r="AP278" s="1"/>
    </row>
    <row r="279" spans="1:42" ht="15.75" customHeight="1">
      <c r="A279" s="1"/>
      <c r="B279" s="1"/>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34"/>
      <c r="AG279" s="49"/>
      <c r="AH279" s="49"/>
      <c r="AI279" s="49"/>
      <c r="AJ279" s="49"/>
      <c r="AK279" s="49"/>
      <c r="AL279" s="49"/>
      <c r="AM279" s="49"/>
      <c r="AN279" s="49"/>
      <c r="AO279" s="1"/>
      <c r="AP279" s="1"/>
    </row>
    <row r="280" spans="1:42" ht="15.75" customHeight="1">
      <c r="A280" s="1"/>
      <c r="B280" s="1"/>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34"/>
      <c r="AG280" s="49"/>
      <c r="AH280" s="49"/>
      <c r="AI280" s="49"/>
      <c r="AJ280" s="49"/>
      <c r="AK280" s="49"/>
      <c r="AL280" s="49"/>
      <c r="AM280" s="49"/>
      <c r="AN280" s="49"/>
      <c r="AO280" s="1"/>
      <c r="AP280" s="1"/>
    </row>
    <row r="281" spans="1:42" ht="15.75" customHeight="1">
      <c r="A281" s="1"/>
      <c r="B281" s="1"/>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34"/>
      <c r="AG281" s="49"/>
      <c r="AH281" s="49"/>
      <c r="AI281" s="49"/>
      <c r="AJ281" s="49"/>
      <c r="AK281" s="49"/>
      <c r="AL281" s="49"/>
      <c r="AM281" s="49"/>
      <c r="AN281" s="49"/>
      <c r="AO281" s="1"/>
      <c r="AP281" s="1"/>
    </row>
    <row r="282" spans="1:42" ht="15.75" customHeight="1">
      <c r="A282" s="1"/>
      <c r="B282" s="1"/>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34"/>
      <c r="AG282" s="49"/>
      <c r="AH282" s="49"/>
      <c r="AI282" s="49"/>
      <c r="AJ282" s="49"/>
      <c r="AK282" s="49"/>
      <c r="AL282" s="49"/>
      <c r="AM282" s="49"/>
      <c r="AN282" s="49"/>
      <c r="AO282" s="1"/>
      <c r="AP282" s="1"/>
    </row>
    <row r="283" spans="1:42" ht="15.75" customHeight="1">
      <c r="A283" s="1"/>
      <c r="B283" s="1"/>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34"/>
      <c r="AG283" s="49"/>
      <c r="AH283" s="49"/>
      <c r="AI283" s="49"/>
      <c r="AJ283" s="49"/>
      <c r="AK283" s="49"/>
      <c r="AL283" s="49"/>
      <c r="AM283" s="49"/>
      <c r="AN283" s="49"/>
      <c r="AO283" s="1"/>
      <c r="AP283" s="1"/>
    </row>
    <row r="284" spans="1:42" ht="15.75" customHeight="1">
      <c r="A284" s="1"/>
      <c r="B284" s="1"/>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34"/>
      <c r="AG284" s="49"/>
      <c r="AH284" s="49"/>
      <c r="AI284" s="49"/>
      <c r="AJ284" s="49"/>
      <c r="AK284" s="49"/>
      <c r="AL284" s="49"/>
      <c r="AM284" s="49"/>
      <c r="AN284" s="49"/>
      <c r="AO284" s="1"/>
      <c r="AP284" s="1"/>
    </row>
    <row r="285" spans="1:42" ht="15.75" customHeight="1">
      <c r="A285" s="1"/>
      <c r="B285" s="1"/>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34"/>
      <c r="AG285" s="49"/>
      <c r="AH285" s="49"/>
      <c r="AI285" s="49"/>
      <c r="AJ285" s="49"/>
      <c r="AK285" s="49"/>
      <c r="AL285" s="49"/>
      <c r="AM285" s="49"/>
      <c r="AN285" s="49"/>
      <c r="AO285" s="1"/>
      <c r="AP285" s="1"/>
    </row>
    <row r="286" spans="1:42" ht="15.75" customHeight="1">
      <c r="A286" s="1"/>
      <c r="B286" s="1"/>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34"/>
      <c r="AG286" s="49"/>
      <c r="AH286" s="49"/>
      <c r="AI286" s="49"/>
      <c r="AJ286" s="49"/>
      <c r="AK286" s="49"/>
      <c r="AL286" s="49"/>
      <c r="AM286" s="49"/>
      <c r="AN286" s="49"/>
      <c r="AO286" s="1"/>
      <c r="AP286" s="1"/>
    </row>
    <row r="287" spans="1:42" ht="15.75" customHeight="1">
      <c r="A287" s="1"/>
      <c r="B287" s="1"/>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34"/>
      <c r="AG287" s="49"/>
      <c r="AH287" s="49"/>
      <c r="AI287" s="49"/>
      <c r="AJ287" s="49"/>
      <c r="AK287" s="49"/>
      <c r="AL287" s="49"/>
      <c r="AM287" s="49"/>
      <c r="AN287" s="49"/>
      <c r="AO287" s="1"/>
      <c r="AP287" s="1"/>
    </row>
    <row r="288" spans="1:42" ht="15.75" customHeight="1">
      <c r="A288" s="1"/>
      <c r="B288" s="1"/>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34"/>
      <c r="AG288" s="49"/>
      <c r="AH288" s="49"/>
      <c r="AI288" s="49"/>
      <c r="AJ288" s="49"/>
      <c r="AK288" s="49"/>
      <c r="AL288" s="49"/>
      <c r="AM288" s="49"/>
      <c r="AN288" s="49"/>
      <c r="AO288" s="1"/>
      <c r="AP288" s="1"/>
    </row>
    <row r="289" spans="1:42" ht="15.75" customHeight="1">
      <c r="A289" s="1"/>
      <c r="B289" s="1"/>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34"/>
      <c r="AG289" s="49"/>
      <c r="AH289" s="49"/>
      <c r="AI289" s="49"/>
      <c r="AJ289" s="49"/>
      <c r="AK289" s="49"/>
      <c r="AL289" s="49"/>
      <c r="AM289" s="49"/>
      <c r="AN289" s="49"/>
      <c r="AO289" s="1"/>
      <c r="AP289" s="1"/>
    </row>
    <row r="290" spans="1:42" ht="15.75" customHeight="1">
      <c r="A290" s="1"/>
      <c r="B290" s="1"/>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34"/>
      <c r="AG290" s="49"/>
      <c r="AH290" s="49"/>
      <c r="AI290" s="49"/>
      <c r="AJ290" s="49"/>
      <c r="AK290" s="49"/>
      <c r="AL290" s="49"/>
      <c r="AM290" s="49"/>
      <c r="AN290" s="49"/>
      <c r="AO290" s="1"/>
      <c r="AP290" s="1"/>
    </row>
    <row r="291" spans="1:42" ht="15.75" customHeight="1">
      <c r="A291" s="1"/>
      <c r="B291" s="1"/>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34"/>
      <c r="AG291" s="49"/>
      <c r="AH291" s="49"/>
      <c r="AI291" s="49"/>
      <c r="AJ291" s="49"/>
      <c r="AK291" s="49"/>
      <c r="AL291" s="49"/>
      <c r="AM291" s="49"/>
      <c r="AN291" s="49"/>
      <c r="AO291" s="1"/>
      <c r="AP291" s="1"/>
    </row>
    <row r="292" spans="1:42" ht="15.75" customHeight="1">
      <c r="A292" s="1"/>
      <c r="B292" s="1"/>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34"/>
      <c r="AG292" s="49"/>
      <c r="AH292" s="49"/>
      <c r="AI292" s="49"/>
      <c r="AJ292" s="49"/>
      <c r="AK292" s="49"/>
      <c r="AL292" s="49"/>
      <c r="AM292" s="49"/>
      <c r="AN292" s="49"/>
      <c r="AO292" s="1"/>
      <c r="AP292" s="1"/>
    </row>
    <row r="293" spans="1:42" ht="15.75" customHeight="1">
      <c r="A293" s="1"/>
      <c r="B293" s="1"/>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34"/>
      <c r="AG293" s="49"/>
      <c r="AH293" s="49"/>
      <c r="AI293" s="49"/>
      <c r="AJ293" s="49"/>
      <c r="AK293" s="49"/>
      <c r="AL293" s="49"/>
      <c r="AM293" s="49"/>
      <c r="AN293" s="49"/>
      <c r="AO293" s="1"/>
      <c r="AP293" s="1"/>
    </row>
    <row r="294" spans="1:42" ht="15.75" customHeight="1">
      <c r="A294" s="1"/>
      <c r="B294" s="1"/>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34"/>
      <c r="AG294" s="49"/>
      <c r="AH294" s="49"/>
      <c r="AI294" s="49"/>
      <c r="AJ294" s="49"/>
      <c r="AK294" s="49"/>
      <c r="AL294" s="49"/>
      <c r="AM294" s="49"/>
      <c r="AN294" s="49"/>
      <c r="AO294" s="1"/>
      <c r="AP294" s="1"/>
    </row>
    <row r="295" spans="1:42" ht="15.75" customHeight="1">
      <c r="A295" s="1"/>
      <c r="B295" s="1"/>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34"/>
      <c r="AG295" s="49"/>
      <c r="AH295" s="49"/>
      <c r="AI295" s="49"/>
      <c r="AJ295" s="49"/>
      <c r="AK295" s="49"/>
      <c r="AL295" s="49"/>
      <c r="AM295" s="49"/>
      <c r="AN295" s="49"/>
      <c r="AO295" s="1"/>
      <c r="AP295" s="1"/>
    </row>
    <row r="296" spans="1:42" ht="15.75" customHeight="1">
      <c r="A296" s="1"/>
      <c r="B296" s="1"/>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34"/>
      <c r="AG296" s="49"/>
      <c r="AH296" s="49"/>
      <c r="AI296" s="49"/>
      <c r="AJ296" s="49"/>
      <c r="AK296" s="49"/>
      <c r="AL296" s="49"/>
      <c r="AM296" s="49"/>
      <c r="AN296" s="49"/>
      <c r="AO296" s="1"/>
      <c r="AP296" s="1"/>
    </row>
    <row r="297" spans="1:42" ht="15.75" customHeight="1">
      <c r="A297" s="1"/>
      <c r="B297" s="1"/>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34"/>
      <c r="AG297" s="49"/>
      <c r="AH297" s="49"/>
      <c r="AI297" s="49"/>
      <c r="AJ297" s="49"/>
      <c r="AK297" s="49"/>
      <c r="AL297" s="49"/>
      <c r="AM297" s="49"/>
      <c r="AN297" s="49"/>
      <c r="AO297" s="1"/>
      <c r="AP297" s="1"/>
    </row>
    <row r="298" spans="1:42" ht="15.75" customHeight="1">
      <c r="A298" s="1"/>
      <c r="B298" s="1"/>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34"/>
      <c r="AG298" s="49"/>
      <c r="AH298" s="49"/>
      <c r="AI298" s="49"/>
      <c r="AJ298" s="49"/>
      <c r="AK298" s="49"/>
      <c r="AL298" s="49"/>
      <c r="AM298" s="49"/>
      <c r="AN298" s="49"/>
      <c r="AO298" s="1"/>
      <c r="AP298" s="1"/>
    </row>
    <row r="299" spans="1:42" ht="15.75" customHeight="1">
      <c r="A299" s="1"/>
      <c r="B299" s="1"/>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34"/>
      <c r="AG299" s="49"/>
      <c r="AH299" s="49"/>
      <c r="AI299" s="49"/>
      <c r="AJ299" s="49"/>
      <c r="AK299" s="49"/>
      <c r="AL299" s="49"/>
      <c r="AM299" s="49"/>
      <c r="AN299" s="49"/>
      <c r="AO299" s="1"/>
      <c r="AP299" s="1"/>
    </row>
    <row r="300" spans="1:42" ht="15.75" customHeight="1">
      <c r="A300" s="1"/>
      <c r="B300" s="1"/>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34"/>
      <c r="AG300" s="49"/>
      <c r="AH300" s="49"/>
      <c r="AI300" s="49"/>
      <c r="AJ300" s="49"/>
      <c r="AK300" s="49"/>
      <c r="AL300" s="49"/>
      <c r="AM300" s="49"/>
      <c r="AN300" s="49"/>
      <c r="AO300" s="1"/>
      <c r="AP300" s="1"/>
    </row>
    <row r="301" spans="1:42" ht="15.75" customHeight="1">
      <c r="A301" s="1"/>
      <c r="B301" s="1"/>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34"/>
      <c r="AG301" s="49"/>
      <c r="AH301" s="49"/>
      <c r="AI301" s="49"/>
      <c r="AJ301" s="49"/>
      <c r="AK301" s="49"/>
      <c r="AL301" s="49"/>
      <c r="AM301" s="49"/>
      <c r="AN301" s="49"/>
      <c r="AO301" s="1"/>
      <c r="AP301" s="1"/>
    </row>
    <row r="302" spans="1:42" ht="15.75" customHeight="1">
      <c r="A302" s="1"/>
      <c r="B302" s="1"/>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34"/>
      <c r="AG302" s="49"/>
      <c r="AH302" s="49"/>
      <c r="AI302" s="49"/>
      <c r="AJ302" s="49"/>
      <c r="AK302" s="49"/>
      <c r="AL302" s="49"/>
      <c r="AM302" s="49"/>
      <c r="AN302" s="49"/>
      <c r="AO302" s="1"/>
      <c r="AP302" s="1"/>
    </row>
    <row r="303" spans="1:42" ht="15.75" customHeight="1">
      <c r="A303" s="1"/>
      <c r="B303" s="1"/>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34"/>
      <c r="AG303" s="49"/>
      <c r="AH303" s="49"/>
      <c r="AI303" s="49"/>
      <c r="AJ303" s="49"/>
      <c r="AK303" s="49"/>
      <c r="AL303" s="49"/>
      <c r="AM303" s="49"/>
      <c r="AN303" s="49"/>
      <c r="AO303" s="1"/>
      <c r="AP303" s="1"/>
    </row>
    <row r="304" spans="1:42" ht="15.75" customHeight="1">
      <c r="A304" s="1"/>
      <c r="B304" s="1"/>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34"/>
      <c r="AG304" s="49"/>
      <c r="AH304" s="49"/>
      <c r="AI304" s="49"/>
      <c r="AJ304" s="49"/>
      <c r="AK304" s="49"/>
      <c r="AL304" s="49"/>
      <c r="AM304" s="49"/>
      <c r="AN304" s="49"/>
      <c r="AO304" s="1"/>
      <c r="AP304" s="1"/>
    </row>
    <row r="305" spans="1:42" ht="15.75" customHeight="1">
      <c r="A305" s="1"/>
      <c r="B305" s="1"/>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34"/>
      <c r="AG305" s="49"/>
      <c r="AH305" s="49"/>
      <c r="AI305" s="49"/>
      <c r="AJ305" s="49"/>
      <c r="AK305" s="49"/>
      <c r="AL305" s="49"/>
      <c r="AM305" s="49"/>
      <c r="AN305" s="49"/>
      <c r="AO305" s="1"/>
      <c r="AP305" s="1"/>
    </row>
    <row r="306" spans="1:42" ht="15.75" customHeight="1">
      <c r="A306" s="1"/>
      <c r="B306" s="1"/>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34"/>
      <c r="AG306" s="49"/>
      <c r="AH306" s="49"/>
      <c r="AI306" s="49"/>
      <c r="AJ306" s="49"/>
      <c r="AK306" s="49"/>
      <c r="AL306" s="49"/>
      <c r="AM306" s="49"/>
      <c r="AN306" s="49"/>
      <c r="AO306" s="1"/>
      <c r="AP306" s="1"/>
    </row>
    <row r="307" spans="1:42" ht="15.75" customHeight="1">
      <c r="A307" s="1"/>
      <c r="B307" s="1"/>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34"/>
      <c r="AG307" s="49"/>
      <c r="AH307" s="49"/>
      <c r="AI307" s="49"/>
      <c r="AJ307" s="49"/>
      <c r="AK307" s="49"/>
      <c r="AL307" s="49"/>
      <c r="AM307" s="49"/>
      <c r="AN307" s="49"/>
      <c r="AO307" s="1"/>
      <c r="AP307" s="1"/>
    </row>
    <row r="308" spans="1:42" ht="15.75" customHeight="1">
      <c r="A308" s="1"/>
      <c r="B308" s="1"/>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34"/>
      <c r="AG308" s="49"/>
      <c r="AH308" s="49"/>
      <c r="AI308" s="49"/>
      <c r="AJ308" s="49"/>
      <c r="AK308" s="49"/>
      <c r="AL308" s="49"/>
      <c r="AM308" s="49"/>
      <c r="AN308" s="49"/>
      <c r="AO308" s="1"/>
      <c r="AP308" s="1"/>
    </row>
    <row r="309" spans="1:42" ht="15.75" customHeight="1">
      <c r="A309" s="1"/>
      <c r="B309" s="1"/>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34"/>
      <c r="AG309" s="49"/>
      <c r="AH309" s="49"/>
      <c r="AI309" s="49"/>
      <c r="AJ309" s="49"/>
      <c r="AK309" s="49"/>
      <c r="AL309" s="49"/>
      <c r="AM309" s="49"/>
      <c r="AN309" s="49"/>
      <c r="AO309" s="1"/>
      <c r="AP309" s="1"/>
    </row>
    <row r="310" spans="1:42" ht="15.75" customHeight="1">
      <c r="A310" s="1"/>
      <c r="B310" s="1"/>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34"/>
      <c r="AG310" s="49"/>
      <c r="AH310" s="49"/>
      <c r="AI310" s="49"/>
      <c r="AJ310" s="49"/>
      <c r="AK310" s="49"/>
      <c r="AL310" s="49"/>
      <c r="AM310" s="49"/>
      <c r="AN310" s="49"/>
      <c r="AO310" s="1"/>
      <c r="AP310" s="1"/>
    </row>
    <row r="311" spans="1:42" ht="15.75" customHeight="1">
      <c r="A311" s="1"/>
      <c r="B311" s="1"/>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34"/>
      <c r="AG311" s="49"/>
      <c r="AH311" s="49"/>
      <c r="AI311" s="49"/>
      <c r="AJ311" s="49"/>
      <c r="AK311" s="49"/>
      <c r="AL311" s="49"/>
      <c r="AM311" s="49"/>
      <c r="AN311" s="49"/>
      <c r="AO311" s="1"/>
      <c r="AP311" s="1"/>
    </row>
    <row r="312" spans="1:42" ht="15.75" customHeight="1">
      <c r="A312" s="1"/>
      <c r="B312" s="1"/>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34"/>
      <c r="AG312" s="49"/>
      <c r="AH312" s="49"/>
      <c r="AI312" s="49"/>
      <c r="AJ312" s="49"/>
      <c r="AK312" s="49"/>
      <c r="AL312" s="49"/>
      <c r="AM312" s="49"/>
      <c r="AN312" s="49"/>
      <c r="AO312" s="1"/>
      <c r="AP312" s="1"/>
    </row>
    <row r="313" spans="1:42" ht="15.75" customHeight="1">
      <c r="A313" s="1"/>
      <c r="B313" s="1"/>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34"/>
      <c r="AG313" s="49"/>
      <c r="AH313" s="49"/>
      <c r="AI313" s="49"/>
      <c r="AJ313" s="49"/>
      <c r="AK313" s="49"/>
      <c r="AL313" s="49"/>
      <c r="AM313" s="49"/>
      <c r="AN313" s="49"/>
      <c r="AO313" s="1"/>
      <c r="AP313" s="1"/>
    </row>
    <row r="314" spans="1:42" ht="15.75" customHeight="1">
      <c r="A314" s="1"/>
      <c r="B314" s="1"/>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34"/>
      <c r="AG314" s="49"/>
      <c r="AH314" s="49"/>
      <c r="AI314" s="49"/>
      <c r="AJ314" s="49"/>
      <c r="AK314" s="49"/>
      <c r="AL314" s="49"/>
      <c r="AM314" s="49"/>
      <c r="AN314" s="49"/>
      <c r="AO314" s="1"/>
      <c r="AP314" s="1"/>
    </row>
    <row r="315" spans="1:42" ht="15.75" customHeight="1">
      <c r="A315" s="1"/>
      <c r="B315" s="1"/>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34"/>
      <c r="AG315" s="49"/>
      <c r="AH315" s="49"/>
      <c r="AI315" s="49"/>
      <c r="AJ315" s="49"/>
      <c r="AK315" s="49"/>
      <c r="AL315" s="49"/>
      <c r="AM315" s="49"/>
      <c r="AN315" s="49"/>
      <c r="AO315" s="1"/>
      <c r="AP315" s="1"/>
    </row>
    <row r="316" spans="1:42" ht="15.75" customHeight="1">
      <c r="A316" s="1"/>
      <c r="B316" s="1"/>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34"/>
      <c r="AG316" s="49"/>
      <c r="AH316" s="49"/>
      <c r="AI316" s="49"/>
      <c r="AJ316" s="49"/>
      <c r="AK316" s="49"/>
      <c r="AL316" s="49"/>
      <c r="AM316" s="49"/>
      <c r="AN316" s="49"/>
      <c r="AO316" s="1"/>
      <c r="AP316" s="1"/>
    </row>
    <row r="317" spans="1:42" ht="15.75" customHeight="1">
      <c r="A317" s="1"/>
      <c r="B317" s="1"/>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34"/>
      <c r="AG317" s="49"/>
      <c r="AH317" s="49"/>
      <c r="AI317" s="49"/>
      <c r="AJ317" s="49"/>
      <c r="AK317" s="49"/>
      <c r="AL317" s="49"/>
      <c r="AM317" s="49"/>
      <c r="AN317" s="49"/>
      <c r="AO317" s="1"/>
      <c r="AP317" s="1"/>
    </row>
    <row r="318" spans="1:42" ht="15.75" customHeight="1">
      <c r="A318" s="1"/>
      <c r="B318" s="1"/>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34"/>
      <c r="AG318" s="49"/>
      <c r="AH318" s="49"/>
      <c r="AI318" s="49"/>
      <c r="AJ318" s="49"/>
      <c r="AK318" s="49"/>
      <c r="AL318" s="49"/>
      <c r="AM318" s="49"/>
      <c r="AN318" s="49"/>
      <c r="AO318" s="1"/>
      <c r="AP318" s="1"/>
    </row>
    <row r="319" spans="1:42" ht="15.75" customHeight="1">
      <c r="A319" s="1"/>
      <c r="B319" s="1"/>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34"/>
      <c r="AG319" s="49"/>
      <c r="AH319" s="49"/>
      <c r="AI319" s="49"/>
      <c r="AJ319" s="49"/>
      <c r="AK319" s="49"/>
      <c r="AL319" s="49"/>
      <c r="AM319" s="49"/>
      <c r="AN319" s="49"/>
      <c r="AO319" s="1"/>
      <c r="AP319" s="1"/>
    </row>
    <row r="320" spans="1:42" ht="15.75" customHeight="1">
      <c r="A320" s="1"/>
      <c r="B320" s="1"/>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34"/>
      <c r="AG320" s="49"/>
      <c r="AH320" s="49"/>
      <c r="AI320" s="49"/>
      <c r="AJ320" s="49"/>
      <c r="AK320" s="49"/>
      <c r="AL320" s="49"/>
      <c r="AM320" s="49"/>
      <c r="AN320" s="49"/>
      <c r="AO320" s="1"/>
      <c r="AP320" s="1"/>
    </row>
    <row r="321" spans="1:42" ht="15.75" customHeight="1">
      <c r="A321" s="1"/>
      <c r="B321" s="1"/>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34"/>
      <c r="AG321" s="49"/>
      <c r="AH321" s="49"/>
      <c r="AI321" s="49"/>
      <c r="AJ321" s="49"/>
      <c r="AK321" s="49"/>
      <c r="AL321" s="49"/>
      <c r="AM321" s="49"/>
      <c r="AN321" s="49"/>
      <c r="AO321" s="1"/>
      <c r="AP321" s="1"/>
    </row>
    <row r="322" spans="1:42" ht="15.75" customHeight="1">
      <c r="A322" s="1"/>
      <c r="B322" s="1"/>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34"/>
      <c r="AG322" s="49"/>
      <c r="AH322" s="49"/>
      <c r="AI322" s="49"/>
      <c r="AJ322" s="49"/>
      <c r="AK322" s="49"/>
      <c r="AL322" s="49"/>
      <c r="AM322" s="49"/>
      <c r="AN322" s="49"/>
      <c r="AO322" s="1"/>
      <c r="AP322" s="1"/>
    </row>
    <row r="323" spans="1:42" ht="15.75" customHeight="1">
      <c r="A323" s="1"/>
      <c r="B323" s="1"/>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34"/>
      <c r="AG323" s="49"/>
      <c r="AH323" s="49"/>
      <c r="AI323" s="49"/>
      <c r="AJ323" s="49"/>
      <c r="AK323" s="49"/>
      <c r="AL323" s="49"/>
      <c r="AM323" s="49"/>
      <c r="AN323" s="49"/>
      <c r="AO323" s="1"/>
      <c r="AP323" s="1"/>
    </row>
    <row r="324" spans="1:42" ht="15.75" customHeight="1">
      <c r="A324" s="1"/>
      <c r="B324" s="1"/>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34"/>
      <c r="AG324" s="49"/>
      <c r="AH324" s="49"/>
      <c r="AI324" s="49"/>
      <c r="AJ324" s="49"/>
      <c r="AK324" s="49"/>
      <c r="AL324" s="49"/>
      <c r="AM324" s="49"/>
      <c r="AN324" s="49"/>
      <c r="AO324" s="1"/>
      <c r="AP324" s="1"/>
    </row>
    <row r="325" spans="1:42" ht="15.75" customHeight="1">
      <c r="A325" s="1"/>
      <c r="B325" s="1"/>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34"/>
      <c r="AG325" s="49"/>
      <c r="AH325" s="49"/>
      <c r="AI325" s="49"/>
      <c r="AJ325" s="49"/>
      <c r="AK325" s="49"/>
      <c r="AL325" s="49"/>
      <c r="AM325" s="49"/>
      <c r="AN325" s="49"/>
      <c r="AO325" s="1"/>
      <c r="AP325" s="1"/>
    </row>
    <row r="326" spans="1:42" ht="15.75" customHeight="1">
      <c r="A326" s="1"/>
      <c r="B326" s="1"/>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34"/>
      <c r="AG326" s="49"/>
      <c r="AH326" s="49"/>
      <c r="AI326" s="49"/>
      <c r="AJ326" s="49"/>
      <c r="AK326" s="49"/>
      <c r="AL326" s="49"/>
      <c r="AM326" s="49"/>
      <c r="AN326" s="49"/>
      <c r="AO326" s="1"/>
      <c r="AP326" s="1"/>
    </row>
    <row r="327" spans="1:42" ht="15.75" customHeight="1">
      <c r="A327" s="1"/>
      <c r="B327" s="1"/>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34"/>
      <c r="AG327" s="49"/>
      <c r="AH327" s="49"/>
      <c r="AI327" s="49"/>
      <c r="AJ327" s="49"/>
      <c r="AK327" s="49"/>
      <c r="AL327" s="49"/>
      <c r="AM327" s="49"/>
      <c r="AN327" s="49"/>
      <c r="AO327" s="1"/>
      <c r="AP327" s="1"/>
    </row>
    <row r="328" spans="1:42" ht="15.75" customHeight="1">
      <c r="A328" s="1"/>
      <c r="B328" s="1"/>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34"/>
      <c r="AG328" s="49"/>
      <c r="AH328" s="49"/>
      <c r="AI328" s="49"/>
      <c r="AJ328" s="49"/>
      <c r="AK328" s="49"/>
      <c r="AL328" s="49"/>
      <c r="AM328" s="49"/>
      <c r="AN328" s="49"/>
      <c r="AO328" s="1"/>
      <c r="AP328" s="1"/>
    </row>
    <row r="329" spans="1:42" ht="15.75" customHeight="1">
      <c r="A329" s="1"/>
      <c r="B329" s="1"/>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34"/>
      <c r="AG329" s="49"/>
      <c r="AH329" s="49"/>
      <c r="AI329" s="49"/>
      <c r="AJ329" s="49"/>
      <c r="AK329" s="49"/>
      <c r="AL329" s="49"/>
      <c r="AM329" s="49"/>
      <c r="AN329" s="49"/>
      <c r="AO329" s="1"/>
      <c r="AP329" s="1"/>
    </row>
    <row r="330" spans="1:42" ht="15.75" customHeight="1">
      <c r="A330" s="1"/>
      <c r="B330" s="1"/>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34"/>
      <c r="AG330" s="49"/>
      <c r="AH330" s="49"/>
      <c r="AI330" s="49"/>
      <c r="AJ330" s="49"/>
      <c r="AK330" s="49"/>
      <c r="AL330" s="49"/>
      <c r="AM330" s="49"/>
      <c r="AN330" s="49"/>
      <c r="AO330" s="1"/>
      <c r="AP330" s="1"/>
    </row>
    <row r="331" spans="1:42" ht="15.75" customHeight="1">
      <c r="A331" s="1"/>
      <c r="B331" s="1"/>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34"/>
      <c r="AG331" s="49"/>
      <c r="AH331" s="49"/>
      <c r="AI331" s="49"/>
      <c r="AJ331" s="49"/>
      <c r="AK331" s="49"/>
      <c r="AL331" s="49"/>
      <c r="AM331" s="49"/>
      <c r="AN331" s="49"/>
      <c r="AO331" s="1"/>
      <c r="AP331" s="1"/>
    </row>
    <row r="332" spans="1:42" ht="15.75" customHeight="1">
      <c r="A332" s="1"/>
      <c r="B332" s="1"/>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34"/>
      <c r="AG332" s="49"/>
      <c r="AH332" s="49"/>
      <c r="AI332" s="49"/>
      <c r="AJ332" s="49"/>
      <c r="AK332" s="49"/>
      <c r="AL332" s="49"/>
      <c r="AM332" s="49"/>
      <c r="AN332" s="49"/>
      <c r="AO332" s="1"/>
      <c r="AP332" s="1"/>
    </row>
    <row r="333" spans="1:42" ht="15.75" customHeight="1">
      <c r="A333" s="1"/>
      <c r="B333" s="1"/>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34"/>
      <c r="AG333" s="49"/>
      <c r="AH333" s="49"/>
      <c r="AI333" s="49"/>
      <c r="AJ333" s="49"/>
      <c r="AK333" s="49"/>
      <c r="AL333" s="49"/>
      <c r="AM333" s="49"/>
      <c r="AN333" s="49"/>
      <c r="AO333" s="1"/>
      <c r="AP333" s="1"/>
    </row>
    <row r="334" spans="1:42" ht="15.75" customHeight="1">
      <c r="A334" s="1"/>
      <c r="B334" s="1"/>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34"/>
      <c r="AG334" s="49"/>
      <c r="AH334" s="49"/>
      <c r="AI334" s="49"/>
      <c r="AJ334" s="49"/>
      <c r="AK334" s="49"/>
      <c r="AL334" s="49"/>
      <c r="AM334" s="49"/>
      <c r="AN334" s="49"/>
      <c r="AO334" s="1"/>
      <c r="AP334" s="1"/>
    </row>
    <row r="335" spans="1:42" ht="15.75" customHeight="1">
      <c r="A335" s="1"/>
      <c r="B335" s="1"/>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34"/>
      <c r="AG335" s="49"/>
      <c r="AH335" s="49"/>
      <c r="AI335" s="49"/>
      <c r="AJ335" s="49"/>
      <c r="AK335" s="49"/>
      <c r="AL335" s="49"/>
      <c r="AM335" s="49"/>
      <c r="AN335" s="49"/>
      <c r="AO335" s="1"/>
      <c r="AP335" s="1"/>
    </row>
    <row r="336" spans="1:42" ht="15.75" customHeight="1">
      <c r="A336" s="1"/>
      <c r="B336" s="1"/>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34"/>
      <c r="AG336" s="49"/>
      <c r="AH336" s="49"/>
      <c r="AI336" s="49"/>
      <c r="AJ336" s="49"/>
      <c r="AK336" s="49"/>
      <c r="AL336" s="49"/>
      <c r="AM336" s="49"/>
      <c r="AN336" s="49"/>
      <c r="AO336" s="1"/>
      <c r="AP336" s="1"/>
    </row>
    <row r="337" spans="1:42" ht="15.75" customHeight="1">
      <c r="A337" s="1"/>
      <c r="B337" s="1"/>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34"/>
      <c r="AG337" s="49"/>
      <c r="AH337" s="49"/>
      <c r="AI337" s="49"/>
      <c r="AJ337" s="49"/>
      <c r="AK337" s="49"/>
      <c r="AL337" s="49"/>
      <c r="AM337" s="49"/>
      <c r="AN337" s="49"/>
      <c r="AO337" s="1"/>
      <c r="AP337" s="1"/>
    </row>
    <row r="338" spans="1:42" ht="15.75" customHeight="1">
      <c r="A338" s="1"/>
      <c r="B338" s="1"/>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34"/>
      <c r="AG338" s="49"/>
      <c r="AH338" s="49"/>
      <c r="AI338" s="49"/>
      <c r="AJ338" s="49"/>
      <c r="AK338" s="49"/>
      <c r="AL338" s="49"/>
      <c r="AM338" s="49"/>
      <c r="AN338" s="49"/>
      <c r="AO338" s="1"/>
      <c r="AP338" s="1"/>
    </row>
    <row r="339" spans="1:42" ht="15.75" customHeight="1">
      <c r="A339" s="1"/>
      <c r="B339" s="1"/>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34"/>
      <c r="AG339" s="49"/>
      <c r="AH339" s="49"/>
      <c r="AI339" s="49"/>
      <c r="AJ339" s="49"/>
      <c r="AK339" s="49"/>
      <c r="AL339" s="49"/>
      <c r="AM339" s="49"/>
      <c r="AN339" s="49"/>
      <c r="AO339" s="1"/>
      <c r="AP339" s="1"/>
    </row>
    <row r="340" spans="1:42" ht="15.75" customHeight="1">
      <c r="A340" s="1"/>
      <c r="B340" s="1"/>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34"/>
      <c r="AG340" s="49"/>
      <c r="AH340" s="49"/>
      <c r="AI340" s="49"/>
      <c r="AJ340" s="49"/>
      <c r="AK340" s="49"/>
      <c r="AL340" s="49"/>
      <c r="AM340" s="49"/>
      <c r="AN340" s="49"/>
      <c r="AO340" s="1"/>
      <c r="AP340" s="1"/>
    </row>
    <row r="341" spans="1:42" ht="15.75" customHeight="1">
      <c r="A341" s="1"/>
      <c r="B341" s="1"/>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34"/>
      <c r="AG341" s="49"/>
      <c r="AH341" s="49"/>
      <c r="AI341" s="49"/>
      <c r="AJ341" s="49"/>
      <c r="AK341" s="49"/>
      <c r="AL341" s="49"/>
      <c r="AM341" s="49"/>
      <c r="AN341" s="49"/>
      <c r="AO341" s="1"/>
      <c r="AP341" s="1"/>
    </row>
    <row r="342" spans="1:42" ht="15.75" customHeight="1">
      <c r="A342" s="1"/>
      <c r="B342" s="1"/>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34"/>
      <c r="AG342" s="49"/>
      <c r="AH342" s="49"/>
      <c r="AI342" s="49"/>
      <c r="AJ342" s="49"/>
      <c r="AK342" s="49"/>
      <c r="AL342" s="49"/>
      <c r="AM342" s="49"/>
      <c r="AN342" s="49"/>
      <c r="AO342" s="1"/>
      <c r="AP342" s="1"/>
    </row>
    <row r="343" spans="1:42" ht="15.75" customHeight="1">
      <c r="A343" s="1"/>
      <c r="B343" s="1"/>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34"/>
      <c r="AG343" s="49"/>
      <c r="AH343" s="49"/>
      <c r="AI343" s="49"/>
      <c r="AJ343" s="49"/>
      <c r="AK343" s="49"/>
      <c r="AL343" s="49"/>
      <c r="AM343" s="49"/>
      <c r="AN343" s="49"/>
      <c r="AO343" s="1"/>
      <c r="AP343" s="1"/>
    </row>
    <row r="344" spans="1:42" ht="15.75" customHeight="1">
      <c r="A344" s="1"/>
      <c r="B344" s="1"/>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34"/>
      <c r="AG344" s="49"/>
      <c r="AH344" s="49"/>
      <c r="AI344" s="49"/>
      <c r="AJ344" s="49"/>
      <c r="AK344" s="49"/>
      <c r="AL344" s="49"/>
      <c r="AM344" s="49"/>
      <c r="AN344" s="49"/>
      <c r="AO344" s="1"/>
      <c r="AP344" s="1"/>
    </row>
    <row r="345" spans="1:42" ht="15.75" customHeight="1">
      <c r="A345" s="1"/>
      <c r="B345" s="1"/>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34"/>
      <c r="AG345" s="49"/>
      <c r="AH345" s="49"/>
      <c r="AI345" s="49"/>
      <c r="AJ345" s="49"/>
      <c r="AK345" s="49"/>
      <c r="AL345" s="49"/>
      <c r="AM345" s="49"/>
      <c r="AN345" s="49"/>
      <c r="AO345" s="1"/>
      <c r="AP345" s="1"/>
    </row>
    <row r="346" spans="1:42" ht="15.75" customHeight="1">
      <c r="A346" s="1"/>
      <c r="B346" s="1"/>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34"/>
      <c r="AG346" s="49"/>
      <c r="AH346" s="49"/>
      <c r="AI346" s="49"/>
      <c r="AJ346" s="49"/>
      <c r="AK346" s="49"/>
      <c r="AL346" s="49"/>
      <c r="AM346" s="49"/>
      <c r="AN346" s="49"/>
      <c r="AO346" s="1"/>
      <c r="AP346" s="1"/>
    </row>
    <row r="347" spans="1:42" ht="15.75" customHeight="1">
      <c r="A347" s="1"/>
      <c r="B347" s="1"/>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34"/>
      <c r="AG347" s="49"/>
      <c r="AH347" s="49"/>
      <c r="AI347" s="49"/>
      <c r="AJ347" s="49"/>
      <c r="AK347" s="49"/>
      <c r="AL347" s="49"/>
      <c r="AM347" s="49"/>
      <c r="AN347" s="49"/>
      <c r="AO347" s="1"/>
      <c r="AP347" s="1"/>
    </row>
    <row r="348" spans="1:42" ht="15.75" customHeight="1">
      <c r="A348" s="1"/>
      <c r="B348" s="1"/>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34"/>
      <c r="AG348" s="49"/>
      <c r="AH348" s="49"/>
      <c r="AI348" s="49"/>
      <c r="AJ348" s="49"/>
      <c r="AK348" s="49"/>
      <c r="AL348" s="49"/>
      <c r="AM348" s="49"/>
      <c r="AN348" s="49"/>
      <c r="AO348" s="1"/>
      <c r="AP348" s="1"/>
    </row>
    <row r="349" spans="1:42" ht="15.75" customHeight="1">
      <c r="A349" s="1"/>
      <c r="B349" s="1"/>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34"/>
      <c r="AG349" s="49"/>
      <c r="AH349" s="49"/>
      <c r="AI349" s="49"/>
      <c r="AJ349" s="49"/>
      <c r="AK349" s="49"/>
      <c r="AL349" s="49"/>
      <c r="AM349" s="49"/>
      <c r="AN349" s="49"/>
      <c r="AO349" s="1"/>
      <c r="AP349" s="1"/>
    </row>
    <row r="350" spans="1:42" ht="15.75" customHeight="1">
      <c r="A350" s="1"/>
      <c r="B350" s="1"/>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34"/>
      <c r="AG350" s="49"/>
      <c r="AH350" s="49"/>
      <c r="AI350" s="49"/>
      <c r="AJ350" s="49"/>
      <c r="AK350" s="49"/>
      <c r="AL350" s="49"/>
      <c r="AM350" s="49"/>
      <c r="AN350" s="49"/>
      <c r="AO350" s="1"/>
      <c r="AP350" s="1"/>
    </row>
    <row r="351" spans="1:42" ht="15.75" customHeight="1">
      <c r="A351" s="1"/>
      <c r="B351" s="1"/>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34"/>
      <c r="AG351" s="49"/>
      <c r="AH351" s="49"/>
      <c r="AI351" s="49"/>
      <c r="AJ351" s="49"/>
      <c r="AK351" s="49"/>
      <c r="AL351" s="49"/>
      <c r="AM351" s="49"/>
      <c r="AN351" s="49"/>
      <c r="AO351" s="1"/>
      <c r="AP351" s="1"/>
    </row>
    <row r="352" spans="1:42" ht="15.75" customHeight="1">
      <c r="A352" s="1"/>
      <c r="B352" s="1"/>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34"/>
      <c r="AG352" s="49"/>
      <c r="AH352" s="49"/>
      <c r="AI352" s="49"/>
      <c r="AJ352" s="49"/>
      <c r="AK352" s="49"/>
      <c r="AL352" s="49"/>
      <c r="AM352" s="49"/>
      <c r="AN352" s="49"/>
      <c r="AO352" s="1"/>
      <c r="AP352" s="1"/>
    </row>
    <row r="353" spans="1:42" ht="15.75" customHeight="1">
      <c r="A353" s="1"/>
      <c r="B353" s="1"/>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34"/>
      <c r="AG353" s="49"/>
      <c r="AH353" s="49"/>
      <c r="AI353" s="49"/>
      <c r="AJ353" s="49"/>
      <c r="AK353" s="49"/>
      <c r="AL353" s="49"/>
      <c r="AM353" s="49"/>
      <c r="AN353" s="49"/>
      <c r="AO353" s="1"/>
      <c r="AP353" s="1"/>
    </row>
    <row r="354" spans="1:42" ht="15.75" customHeight="1">
      <c r="A354" s="1"/>
      <c r="B354" s="1"/>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34"/>
      <c r="AG354" s="49"/>
      <c r="AH354" s="49"/>
      <c r="AI354" s="49"/>
      <c r="AJ354" s="49"/>
      <c r="AK354" s="49"/>
      <c r="AL354" s="49"/>
      <c r="AM354" s="49"/>
      <c r="AN354" s="49"/>
      <c r="AO354" s="1"/>
      <c r="AP354" s="1"/>
    </row>
    <row r="355" spans="1:42" ht="15.75" customHeight="1">
      <c r="A355" s="1"/>
      <c r="B355" s="1"/>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34"/>
      <c r="AG355" s="49"/>
      <c r="AH355" s="49"/>
      <c r="AI355" s="49"/>
      <c r="AJ355" s="49"/>
      <c r="AK355" s="49"/>
      <c r="AL355" s="49"/>
      <c r="AM355" s="49"/>
      <c r="AN355" s="49"/>
      <c r="AO355" s="1"/>
      <c r="AP355" s="1"/>
    </row>
    <row r="356" spans="1:42" ht="15.75" customHeight="1">
      <c r="A356" s="1"/>
      <c r="B356" s="1"/>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34"/>
      <c r="AG356" s="49"/>
      <c r="AH356" s="49"/>
      <c r="AI356" s="49"/>
      <c r="AJ356" s="49"/>
      <c r="AK356" s="49"/>
      <c r="AL356" s="49"/>
      <c r="AM356" s="49"/>
      <c r="AN356" s="49"/>
      <c r="AO356" s="1"/>
      <c r="AP356" s="1"/>
    </row>
    <row r="357" spans="1:42" ht="15.75" customHeight="1">
      <c r="A357" s="1"/>
      <c r="B357" s="1"/>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34"/>
      <c r="AG357" s="49"/>
      <c r="AH357" s="49"/>
      <c r="AI357" s="49"/>
      <c r="AJ357" s="49"/>
      <c r="AK357" s="49"/>
      <c r="AL357" s="49"/>
      <c r="AM357" s="49"/>
      <c r="AN357" s="49"/>
      <c r="AO357" s="1"/>
      <c r="AP357" s="1"/>
    </row>
    <row r="358" spans="1:42" ht="15.75" customHeight="1">
      <c r="A358" s="1"/>
      <c r="B358" s="1"/>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34"/>
      <c r="AG358" s="49"/>
      <c r="AH358" s="49"/>
      <c r="AI358" s="49"/>
      <c r="AJ358" s="49"/>
      <c r="AK358" s="49"/>
      <c r="AL358" s="49"/>
      <c r="AM358" s="49"/>
      <c r="AN358" s="49"/>
      <c r="AO358" s="1"/>
      <c r="AP358" s="1"/>
    </row>
    <row r="359" spans="1:42" ht="15.75" customHeight="1">
      <c r="A359" s="1"/>
      <c r="B359" s="1"/>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34"/>
      <c r="AG359" s="49"/>
      <c r="AH359" s="49"/>
      <c r="AI359" s="49"/>
      <c r="AJ359" s="49"/>
      <c r="AK359" s="49"/>
      <c r="AL359" s="49"/>
      <c r="AM359" s="49"/>
      <c r="AN359" s="49"/>
      <c r="AO359" s="1"/>
      <c r="AP359" s="1"/>
    </row>
    <row r="360" spans="1:42" ht="15.75" customHeight="1">
      <c r="A360" s="1"/>
      <c r="B360" s="1"/>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34"/>
      <c r="AG360" s="49"/>
      <c r="AH360" s="49"/>
      <c r="AI360" s="49"/>
      <c r="AJ360" s="49"/>
      <c r="AK360" s="49"/>
      <c r="AL360" s="49"/>
      <c r="AM360" s="49"/>
      <c r="AN360" s="49"/>
      <c r="AO360" s="1"/>
      <c r="AP360" s="1"/>
    </row>
    <row r="361" spans="1:42" ht="15.75" customHeight="1">
      <c r="A361" s="1"/>
      <c r="B361" s="1"/>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34"/>
      <c r="AG361" s="49"/>
      <c r="AH361" s="49"/>
      <c r="AI361" s="49"/>
      <c r="AJ361" s="49"/>
      <c r="AK361" s="49"/>
      <c r="AL361" s="49"/>
      <c r="AM361" s="49"/>
      <c r="AN361" s="49"/>
      <c r="AO361" s="1"/>
      <c r="AP361" s="1"/>
    </row>
    <row r="362" spans="1:42" ht="15.75" customHeight="1">
      <c r="A362" s="1"/>
      <c r="B362" s="1"/>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34"/>
      <c r="AG362" s="49"/>
      <c r="AH362" s="49"/>
      <c r="AI362" s="49"/>
      <c r="AJ362" s="49"/>
      <c r="AK362" s="49"/>
      <c r="AL362" s="49"/>
      <c r="AM362" s="49"/>
      <c r="AN362" s="49"/>
      <c r="AO362" s="1"/>
      <c r="AP362" s="1"/>
    </row>
    <row r="363" spans="1:42" ht="15.75" customHeight="1">
      <c r="A363" s="1"/>
      <c r="B363" s="1"/>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34"/>
      <c r="AG363" s="49"/>
      <c r="AH363" s="49"/>
      <c r="AI363" s="49"/>
      <c r="AJ363" s="49"/>
      <c r="AK363" s="49"/>
      <c r="AL363" s="49"/>
      <c r="AM363" s="49"/>
      <c r="AN363" s="49"/>
      <c r="AO363" s="1"/>
      <c r="AP363" s="1"/>
    </row>
    <row r="364" spans="1:42" ht="15.75" customHeight="1">
      <c r="A364" s="1"/>
      <c r="B364" s="1"/>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34"/>
      <c r="AG364" s="49"/>
      <c r="AH364" s="49"/>
      <c r="AI364" s="49"/>
      <c r="AJ364" s="49"/>
      <c r="AK364" s="49"/>
      <c r="AL364" s="49"/>
      <c r="AM364" s="49"/>
      <c r="AN364" s="49"/>
      <c r="AO364" s="1"/>
      <c r="AP364" s="1"/>
    </row>
    <row r="365" spans="1:42" ht="15.75" customHeight="1">
      <c r="A365" s="1"/>
      <c r="B365" s="1"/>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34"/>
      <c r="AG365" s="49"/>
      <c r="AH365" s="49"/>
      <c r="AI365" s="49"/>
      <c r="AJ365" s="49"/>
      <c r="AK365" s="49"/>
      <c r="AL365" s="49"/>
      <c r="AM365" s="49"/>
      <c r="AN365" s="49"/>
      <c r="AO365" s="1"/>
      <c r="AP365" s="1"/>
    </row>
    <row r="366" spans="1:42" ht="15.75" customHeight="1">
      <c r="A366" s="1"/>
      <c r="B366" s="1"/>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34"/>
      <c r="AG366" s="49"/>
      <c r="AH366" s="49"/>
      <c r="AI366" s="49"/>
      <c r="AJ366" s="49"/>
      <c r="AK366" s="49"/>
      <c r="AL366" s="49"/>
      <c r="AM366" s="49"/>
      <c r="AN366" s="49"/>
      <c r="AO366" s="1"/>
      <c r="AP366" s="1"/>
    </row>
    <row r="367" spans="1:42" ht="15.75" customHeight="1">
      <c r="A367" s="1"/>
      <c r="B367" s="1"/>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34"/>
      <c r="AG367" s="49"/>
      <c r="AH367" s="49"/>
      <c r="AI367" s="49"/>
      <c r="AJ367" s="49"/>
      <c r="AK367" s="49"/>
      <c r="AL367" s="49"/>
      <c r="AM367" s="49"/>
      <c r="AN367" s="49"/>
      <c r="AO367" s="1"/>
      <c r="AP367" s="1"/>
    </row>
    <row r="368" spans="1:42" ht="15.75" customHeight="1">
      <c r="A368" s="1"/>
      <c r="B368" s="1"/>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34"/>
      <c r="AG368" s="49"/>
      <c r="AH368" s="49"/>
      <c r="AI368" s="49"/>
      <c r="AJ368" s="49"/>
      <c r="AK368" s="49"/>
      <c r="AL368" s="49"/>
      <c r="AM368" s="49"/>
      <c r="AN368" s="49"/>
      <c r="AO368" s="1"/>
      <c r="AP368" s="1"/>
    </row>
    <row r="369" spans="1:42" ht="15.75" customHeight="1">
      <c r="A369" s="1"/>
      <c r="B369" s="1"/>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34"/>
      <c r="AG369" s="49"/>
      <c r="AH369" s="49"/>
      <c r="AI369" s="49"/>
      <c r="AJ369" s="49"/>
      <c r="AK369" s="49"/>
      <c r="AL369" s="49"/>
      <c r="AM369" s="49"/>
      <c r="AN369" s="49"/>
      <c r="AO369" s="1"/>
      <c r="AP369" s="1"/>
    </row>
    <row r="370" spans="1:42" ht="15.75" customHeight="1">
      <c r="A370" s="1"/>
      <c r="B370" s="1"/>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34"/>
      <c r="AG370" s="49"/>
      <c r="AH370" s="49"/>
      <c r="AI370" s="49"/>
      <c r="AJ370" s="49"/>
      <c r="AK370" s="49"/>
      <c r="AL370" s="49"/>
      <c r="AM370" s="49"/>
      <c r="AN370" s="49"/>
      <c r="AO370" s="1"/>
      <c r="AP370" s="1"/>
    </row>
    <row r="371" spans="1:42" ht="15.75" customHeight="1">
      <c r="A371" s="1"/>
      <c r="B371" s="1"/>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34"/>
      <c r="AG371" s="49"/>
      <c r="AH371" s="49"/>
      <c r="AI371" s="49"/>
      <c r="AJ371" s="49"/>
      <c r="AK371" s="49"/>
      <c r="AL371" s="49"/>
      <c r="AM371" s="49"/>
      <c r="AN371" s="49"/>
      <c r="AO371" s="1"/>
      <c r="AP371" s="1"/>
    </row>
    <row r="372" spans="1:42" ht="15.75" customHeight="1">
      <c r="A372" s="1"/>
      <c r="B372" s="1"/>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34"/>
      <c r="AG372" s="49"/>
      <c r="AH372" s="49"/>
      <c r="AI372" s="49"/>
      <c r="AJ372" s="49"/>
      <c r="AK372" s="49"/>
      <c r="AL372" s="49"/>
      <c r="AM372" s="49"/>
      <c r="AN372" s="49"/>
      <c r="AO372" s="1"/>
      <c r="AP372" s="1"/>
    </row>
    <row r="373" spans="1:42" ht="15.75" customHeight="1">
      <c r="A373" s="1"/>
      <c r="B373" s="1"/>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34"/>
      <c r="AG373" s="49"/>
      <c r="AH373" s="49"/>
      <c r="AI373" s="49"/>
      <c r="AJ373" s="49"/>
      <c r="AK373" s="49"/>
      <c r="AL373" s="49"/>
      <c r="AM373" s="49"/>
      <c r="AN373" s="49"/>
      <c r="AO373" s="1"/>
      <c r="AP373" s="1"/>
    </row>
    <row r="374" spans="1:42" ht="15.75" customHeight="1">
      <c r="A374" s="1"/>
      <c r="B374" s="1"/>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34"/>
      <c r="AG374" s="49"/>
      <c r="AH374" s="49"/>
      <c r="AI374" s="49"/>
      <c r="AJ374" s="49"/>
      <c r="AK374" s="49"/>
      <c r="AL374" s="49"/>
      <c r="AM374" s="49"/>
      <c r="AN374" s="49"/>
      <c r="AO374" s="1"/>
      <c r="AP374" s="1"/>
    </row>
    <row r="375" spans="1:42" ht="15.75" customHeight="1">
      <c r="A375" s="1"/>
      <c r="B375" s="1"/>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34"/>
      <c r="AG375" s="49"/>
      <c r="AH375" s="49"/>
      <c r="AI375" s="49"/>
      <c r="AJ375" s="49"/>
      <c r="AK375" s="49"/>
      <c r="AL375" s="49"/>
      <c r="AM375" s="49"/>
      <c r="AN375" s="49"/>
      <c r="AO375" s="1"/>
      <c r="AP375" s="1"/>
    </row>
    <row r="376" spans="1:42" ht="15.75" customHeight="1">
      <c r="A376" s="1"/>
      <c r="B376" s="1"/>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34"/>
      <c r="AG376" s="49"/>
      <c r="AH376" s="49"/>
      <c r="AI376" s="49"/>
      <c r="AJ376" s="49"/>
      <c r="AK376" s="49"/>
      <c r="AL376" s="49"/>
      <c r="AM376" s="49"/>
      <c r="AN376" s="49"/>
      <c r="AO376" s="1"/>
      <c r="AP376" s="1"/>
    </row>
    <row r="377" spans="1:42" ht="15.75" customHeight="1">
      <c r="A377" s="1"/>
      <c r="B377" s="1"/>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34"/>
      <c r="AG377" s="49"/>
      <c r="AH377" s="49"/>
      <c r="AI377" s="49"/>
      <c r="AJ377" s="49"/>
      <c r="AK377" s="49"/>
      <c r="AL377" s="49"/>
      <c r="AM377" s="49"/>
      <c r="AN377" s="49"/>
      <c r="AO377" s="1"/>
      <c r="AP377" s="1"/>
    </row>
    <row r="378" spans="1:42" ht="15.75" customHeight="1">
      <c r="A378" s="1"/>
      <c r="B378" s="1"/>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34"/>
      <c r="AG378" s="49"/>
      <c r="AH378" s="49"/>
      <c r="AI378" s="49"/>
      <c r="AJ378" s="49"/>
      <c r="AK378" s="49"/>
      <c r="AL378" s="49"/>
      <c r="AM378" s="49"/>
      <c r="AN378" s="49"/>
      <c r="AO378" s="1"/>
      <c r="AP378" s="1"/>
    </row>
    <row r="379" spans="1:42" ht="15.75" customHeight="1">
      <c r="A379" s="1"/>
      <c r="B379" s="1"/>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34"/>
      <c r="AG379" s="49"/>
      <c r="AH379" s="49"/>
      <c r="AI379" s="49"/>
      <c r="AJ379" s="49"/>
      <c r="AK379" s="49"/>
      <c r="AL379" s="49"/>
      <c r="AM379" s="49"/>
      <c r="AN379" s="49"/>
      <c r="AO379" s="1"/>
      <c r="AP379" s="1"/>
    </row>
    <row r="380" spans="1:42" ht="15.75" customHeight="1">
      <c r="A380" s="1"/>
      <c r="B380" s="1"/>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34"/>
      <c r="AG380" s="49"/>
      <c r="AH380" s="49"/>
      <c r="AI380" s="49"/>
      <c r="AJ380" s="49"/>
      <c r="AK380" s="49"/>
      <c r="AL380" s="49"/>
      <c r="AM380" s="49"/>
      <c r="AN380" s="49"/>
      <c r="AO380" s="1"/>
      <c r="AP380" s="1"/>
    </row>
    <row r="381" spans="1:42" ht="15.75" customHeight="1">
      <c r="A381" s="1"/>
      <c r="B381" s="1"/>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34"/>
      <c r="AG381" s="49"/>
      <c r="AH381" s="49"/>
      <c r="AI381" s="49"/>
      <c r="AJ381" s="49"/>
      <c r="AK381" s="49"/>
      <c r="AL381" s="49"/>
      <c r="AM381" s="49"/>
      <c r="AN381" s="49"/>
      <c r="AO381" s="1"/>
      <c r="AP381" s="1"/>
    </row>
    <row r="382" spans="1:42" ht="15.75" customHeight="1">
      <c r="A382" s="1"/>
      <c r="B382" s="1"/>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34"/>
      <c r="AG382" s="49"/>
      <c r="AH382" s="49"/>
      <c r="AI382" s="49"/>
      <c r="AJ382" s="49"/>
      <c r="AK382" s="49"/>
      <c r="AL382" s="49"/>
      <c r="AM382" s="49"/>
      <c r="AN382" s="49"/>
      <c r="AO382" s="1"/>
      <c r="AP382" s="1"/>
    </row>
    <row r="383" spans="1:42" ht="15.75" customHeight="1">
      <c r="A383" s="1"/>
      <c r="B383" s="1"/>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34"/>
      <c r="AG383" s="49"/>
      <c r="AH383" s="49"/>
      <c r="AI383" s="49"/>
      <c r="AJ383" s="49"/>
      <c r="AK383" s="49"/>
      <c r="AL383" s="49"/>
      <c r="AM383" s="49"/>
      <c r="AN383" s="49"/>
      <c r="AO383" s="1"/>
      <c r="AP383" s="1"/>
    </row>
    <row r="384" spans="1:42" ht="15.75" customHeight="1">
      <c r="A384" s="1"/>
      <c r="B384" s="1"/>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34"/>
      <c r="AG384" s="49"/>
      <c r="AH384" s="49"/>
      <c r="AI384" s="49"/>
      <c r="AJ384" s="49"/>
      <c r="AK384" s="49"/>
      <c r="AL384" s="49"/>
      <c r="AM384" s="49"/>
      <c r="AN384" s="49"/>
      <c r="AO384" s="1"/>
      <c r="AP384" s="1"/>
    </row>
    <row r="385" spans="1:42" ht="15.75" customHeight="1">
      <c r="A385" s="1"/>
      <c r="B385" s="1"/>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34"/>
      <c r="AG385" s="49"/>
      <c r="AH385" s="49"/>
      <c r="AI385" s="49"/>
      <c r="AJ385" s="49"/>
      <c r="AK385" s="49"/>
      <c r="AL385" s="49"/>
      <c r="AM385" s="49"/>
      <c r="AN385" s="49"/>
      <c r="AO385" s="1"/>
      <c r="AP385" s="1"/>
    </row>
    <row r="386" spans="1:42" ht="15.75" customHeight="1">
      <c r="A386" s="1"/>
      <c r="B386" s="1"/>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34"/>
      <c r="AG386" s="49"/>
      <c r="AH386" s="49"/>
      <c r="AI386" s="49"/>
      <c r="AJ386" s="49"/>
      <c r="AK386" s="49"/>
      <c r="AL386" s="49"/>
      <c r="AM386" s="49"/>
      <c r="AN386" s="49"/>
      <c r="AO386" s="1"/>
      <c r="AP386" s="1"/>
    </row>
    <row r="387" spans="1:42" ht="15.75" customHeight="1">
      <c r="A387" s="1"/>
      <c r="B387" s="1"/>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34"/>
      <c r="AG387" s="49"/>
      <c r="AH387" s="49"/>
      <c r="AI387" s="49"/>
      <c r="AJ387" s="49"/>
      <c r="AK387" s="49"/>
      <c r="AL387" s="49"/>
      <c r="AM387" s="49"/>
      <c r="AN387" s="49"/>
      <c r="AO387" s="1"/>
      <c r="AP387" s="1"/>
    </row>
    <row r="388" spans="1:42" ht="15.75" customHeight="1">
      <c r="A388" s="1"/>
      <c r="B388" s="1"/>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34"/>
      <c r="AG388" s="49"/>
      <c r="AH388" s="49"/>
      <c r="AI388" s="49"/>
      <c r="AJ388" s="49"/>
      <c r="AK388" s="49"/>
      <c r="AL388" s="49"/>
      <c r="AM388" s="49"/>
      <c r="AN388" s="49"/>
      <c r="AO388" s="1"/>
      <c r="AP388" s="1"/>
    </row>
    <row r="389" spans="1:42" ht="15.75" customHeight="1">
      <c r="A389" s="1"/>
      <c r="B389" s="1"/>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34"/>
      <c r="AG389" s="49"/>
      <c r="AH389" s="49"/>
      <c r="AI389" s="49"/>
      <c r="AJ389" s="49"/>
      <c r="AK389" s="49"/>
      <c r="AL389" s="49"/>
      <c r="AM389" s="49"/>
      <c r="AN389" s="49"/>
      <c r="AO389" s="1"/>
      <c r="AP389" s="1"/>
    </row>
    <row r="390" spans="1:42" ht="15.75" customHeight="1">
      <c r="A390" s="1"/>
      <c r="B390" s="1"/>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34"/>
      <c r="AG390" s="49"/>
      <c r="AH390" s="49"/>
      <c r="AI390" s="49"/>
      <c r="AJ390" s="49"/>
      <c r="AK390" s="49"/>
      <c r="AL390" s="49"/>
      <c r="AM390" s="49"/>
      <c r="AN390" s="49"/>
      <c r="AO390" s="1"/>
      <c r="AP390" s="1"/>
    </row>
    <row r="391" spans="1:42" ht="15.75" customHeight="1">
      <c r="A391" s="1"/>
      <c r="B391" s="1"/>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34"/>
      <c r="AG391" s="49"/>
      <c r="AH391" s="49"/>
      <c r="AI391" s="49"/>
      <c r="AJ391" s="49"/>
      <c r="AK391" s="49"/>
      <c r="AL391" s="49"/>
      <c r="AM391" s="49"/>
      <c r="AN391" s="49"/>
      <c r="AO391" s="1"/>
      <c r="AP391" s="1"/>
    </row>
    <row r="392" spans="1:42" ht="15.75" customHeight="1">
      <c r="A392" s="1"/>
      <c r="B392" s="1"/>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34"/>
      <c r="AG392" s="49"/>
      <c r="AH392" s="49"/>
      <c r="AI392" s="49"/>
      <c r="AJ392" s="49"/>
      <c r="AK392" s="49"/>
      <c r="AL392" s="49"/>
      <c r="AM392" s="49"/>
      <c r="AN392" s="49"/>
      <c r="AO392" s="1"/>
      <c r="AP392" s="1"/>
    </row>
    <row r="393" spans="1:42" ht="15.75" customHeight="1">
      <c r="A393" s="1"/>
      <c r="B393" s="1"/>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34"/>
      <c r="AG393" s="49"/>
      <c r="AH393" s="49"/>
      <c r="AI393" s="49"/>
      <c r="AJ393" s="49"/>
      <c r="AK393" s="49"/>
      <c r="AL393" s="49"/>
      <c r="AM393" s="49"/>
      <c r="AN393" s="49"/>
      <c r="AO393" s="1"/>
      <c r="AP393" s="1"/>
    </row>
    <row r="394" spans="1:42" ht="15.75" customHeight="1">
      <c r="A394" s="1"/>
      <c r="B394" s="1"/>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34"/>
      <c r="AG394" s="49"/>
      <c r="AH394" s="49"/>
      <c r="AI394" s="49"/>
      <c r="AJ394" s="49"/>
      <c r="AK394" s="49"/>
      <c r="AL394" s="49"/>
      <c r="AM394" s="49"/>
      <c r="AN394" s="49"/>
      <c r="AO394" s="1"/>
      <c r="AP394" s="1"/>
    </row>
    <row r="395" spans="1:42" ht="15.75" customHeight="1">
      <c r="A395" s="1"/>
      <c r="B395" s="1"/>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34"/>
      <c r="AG395" s="49"/>
      <c r="AH395" s="49"/>
      <c r="AI395" s="49"/>
      <c r="AJ395" s="49"/>
      <c r="AK395" s="49"/>
      <c r="AL395" s="49"/>
      <c r="AM395" s="49"/>
      <c r="AN395" s="49"/>
      <c r="AO395" s="1"/>
      <c r="AP395" s="1"/>
    </row>
    <row r="396" spans="1:42" ht="15.75" customHeight="1">
      <c r="A396" s="1"/>
      <c r="B396" s="1"/>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34"/>
      <c r="AG396" s="49"/>
      <c r="AH396" s="49"/>
      <c r="AI396" s="49"/>
      <c r="AJ396" s="49"/>
      <c r="AK396" s="49"/>
      <c r="AL396" s="49"/>
      <c r="AM396" s="49"/>
      <c r="AN396" s="49"/>
      <c r="AO396" s="1"/>
      <c r="AP396" s="1"/>
    </row>
    <row r="397" spans="1:42" ht="15.75" customHeight="1">
      <c r="A397" s="1"/>
      <c r="B397" s="1"/>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34"/>
      <c r="AG397" s="49"/>
      <c r="AH397" s="49"/>
      <c r="AI397" s="49"/>
      <c r="AJ397" s="49"/>
      <c r="AK397" s="49"/>
      <c r="AL397" s="49"/>
      <c r="AM397" s="49"/>
      <c r="AN397" s="49"/>
      <c r="AO397" s="1"/>
      <c r="AP397" s="1"/>
    </row>
    <row r="398" spans="1:42" ht="15.75" customHeight="1">
      <c r="A398" s="1"/>
      <c r="B398" s="1"/>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34"/>
      <c r="AG398" s="49"/>
      <c r="AH398" s="49"/>
      <c r="AI398" s="49"/>
      <c r="AJ398" s="49"/>
      <c r="AK398" s="49"/>
      <c r="AL398" s="49"/>
      <c r="AM398" s="49"/>
      <c r="AN398" s="49"/>
      <c r="AO398" s="1"/>
      <c r="AP398" s="1"/>
    </row>
    <row r="399" spans="1:42" ht="15.75" customHeight="1">
      <c r="A399" s="1"/>
      <c r="B399" s="1"/>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34"/>
      <c r="AG399" s="49"/>
      <c r="AH399" s="49"/>
      <c r="AI399" s="49"/>
      <c r="AJ399" s="49"/>
      <c r="AK399" s="49"/>
      <c r="AL399" s="49"/>
      <c r="AM399" s="49"/>
      <c r="AN399" s="49"/>
      <c r="AO399" s="1"/>
      <c r="AP399" s="1"/>
    </row>
    <row r="400" spans="1:42" ht="15.75" customHeight="1">
      <c r="A400" s="1"/>
      <c r="B400" s="1"/>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34"/>
      <c r="AG400" s="49"/>
      <c r="AH400" s="49"/>
      <c r="AI400" s="49"/>
      <c r="AJ400" s="49"/>
      <c r="AK400" s="49"/>
      <c r="AL400" s="49"/>
      <c r="AM400" s="49"/>
      <c r="AN400" s="49"/>
      <c r="AO400" s="1"/>
      <c r="AP400" s="1"/>
    </row>
    <row r="401" spans="1:42" ht="15.75" customHeight="1">
      <c r="A401" s="1"/>
      <c r="B401" s="1"/>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34"/>
      <c r="AG401" s="49"/>
      <c r="AH401" s="49"/>
      <c r="AI401" s="49"/>
      <c r="AJ401" s="49"/>
      <c r="AK401" s="49"/>
      <c r="AL401" s="49"/>
      <c r="AM401" s="49"/>
      <c r="AN401" s="49"/>
      <c r="AO401" s="1"/>
      <c r="AP401" s="1"/>
    </row>
    <row r="402" spans="1:42" ht="15.75" customHeight="1">
      <c r="A402" s="1"/>
      <c r="B402" s="1"/>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34"/>
      <c r="AG402" s="49"/>
      <c r="AH402" s="49"/>
      <c r="AI402" s="49"/>
      <c r="AJ402" s="49"/>
      <c r="AK402" s="49"/>
      <c r="AL402" s="49"/>
      <c r="AM402" s="49"/>
      <c r="AN402" s="49"/>
      <c r="AO402" s="1"/>
      <c r="AP402" s="1"/>
    </row>
    <row r="403" spans="1:42" ht="15.75" customHeight="1">
      <c r="A403" s="1"/>
      <c r="B403" s="1"/>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34"/>
      <c r="AG403" s="49"/>
      <c r="AH403" s="49"/>
      <c r="AI403" s="49"/>
      <c r="AJ403" s="49"/>
      <c r="AK403" s="49"/>
      <c r="AL403" s="49"/>
      <c r="AM403" s="49"/>
      <c r="AN403" s="49"/>
      <c r="AO403" s="1"/>
      <c r="AP403" s="1"/>
    </row>
    <row r="404" spans="1:42" ht="15.75" customHeight="1">
      <c r="A404" s="1"/>
      <c r="B404" s="1"/>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34"/>
      <c r="AG404" s="49"/>
      <c r="AH404" s="49"/>
      <c r="AI404" s="49"/>
      <c r="AJ404" s="49"/>
      <c r="AK404" s="49"/>
      <c r="AL404" s="49"/>
      <c r="AM404" s="49"/>
      <c r="AN404" s="49"/>
      <c r="AO404" s="1"/>
      <c r="AP404" s="1"/>
    </row>
    <row r="405" spans="1:42" ht="15.75" customHeight="1">
      <c r="A405" s="1"/>
      <c r="B405" s="1"/>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34"/>
      <c r="AG405" s="49"/>
      <c r="AH405" s="49"/>
      <c r="AI405" s="49"/>
      <c r="AJ405" s="49"/>
      <c r="AK405" s="49"/>
      <c r="AL405" s="49"/>
      <c r="AM405" s="49"/>
      <c r="AN405" s="49"/>
      <c r="AO405" s="1"/>
      <c r="AP405" s="1"/>
    </row>
    <row r="406" spans="1:42" ht="15.75" customHeight="1">
      <c r="A406" s="1"/>
      <c r="B406" s="1"/>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34"/>
      <c r="AG406" s="49"/>
      <c r="AH406" s="49"/>
      <c r="AI406" s="49"/>
      <c r="AJ406" s="49"/>
      <c r="AK406" s="49"/>
      <c r="AL406" s="49"/>
      <c r="AM406" s="49"/>
      <c r="AN406" s="49"/>
      <c r="AO406" s="1"/>
      <c r="AP406" s="1"/>
    </row>
    <row r="407" spans="1:42" ht="15.75" customHeight="1">
      <c r="A407" s="1"/>
      <c r="B407" s="1"/>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34"/>
      <c r="AG407" s="49"/>
      <c r="AH407" s="49"/>
      <c r="AI407" s="49"/>
      <c r="AJ407" s="49"/>
      <c r="AK407" s="49"/>
      <c r="AL407" s="49"/>
      <c r="AM407" s="49"/>
      <c r="AN407" s="49"/>
      <c r="AO407" s="1"/>
      <c r="AP407" s="1"/>
    </row>
    <row r="408" spans="1:42" ht="15.75" customHeight="1">
      <c r="A408" s="1"/>
      <c r="B408" s="1"/>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34"/>
      <c r="AG408" s="49"/>
      <c r="AH408" s="49"/>
      <c r="AI408" s="49"/>
      <c r="AJ408" s="49"/>
      <c r="AK408" s="49"/>
      <c r="AL408" s="49"/>
      <c r="AM408" s="49"/>
      <c r="AN408" s="49"/>
      <c r="AO408" s="1"/>
      <c r="AP408" s="1"/>
    </row>
    <row r="409" spans="1:42" ht="15.75" customHeight="1">
      <c r="A409" s="1"/>
      <c r="B409" s="1"/>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34"/>
      <c r="AG409" s="49"/>
      <c r="AH409" s="49"/>
      <c r="AI409" s="49"/>
      <c r="AJ409" s="49"/>
      <c r="AK409" s="49"/>
      <c r="AL409" s="49"/>
      <c r="AM409" s="49"/>
      <c r="AN409" s="49"/>
      <c r="AO409" s="1"/>
      <c r="AP409" s="1"/>
    </row>
    <row r="410" spans="1:42" ht="15.75" customHeight="1">
      <c r="A410" s="1"/>
      <c r="B410" s="1"/>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34"/>
      <c r="AG410" s="49"/>
      <c r="AH410" s="49"/>
      <c r="AI410" s="49"/>
      <c r="AJ410" s="49"/>
      <c r="AK410" s="49"/>
      <c r="AL410" s="49"/>
      <c r="AM410" s="49"/>
      <c r="AN410" s="49"/>
      <c r="AO410" s="1"/>
      <c r="AP410" s="1"/>
    </row>
    <row r="411" spans="1:42" ht="15.75" customHeight="1">
      <c r="A411" s="1"/>
      <c r="B411" s="1"/>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34"/>
      <c r="AG411" s="49"/>
      <c r="AH411" s="49"/>
      <c r="AI411" s="49"/>
      <c r="AJ411" s="49"/>
      <c r="AK411" s="49"/>
      <c r="AL411" s="49"/>
      <c r="AM411" s="49"/>
      <c r="AN411" s="49"/>
      <c r="AO411" s="1"/>
      <c r="AP411" s="1"/>
    </row>
    <row r="412" spans="1:42" ht="15.75" customHeight="1">
      <c r="A412" s="1"/>
      <c r="B412" s="1"/>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34"/>
      <c r="AG412" s="49"/>
      <c r="AH412" s="49"/>
      <c r="AI412" s="49"/>
      <c r="AJ412" s="49"/>
      <c r="AK412" s="49"/>
      <c r="AL412" s="49"/>
      <c r="AM412" s="49"/>
      <c r="AN412" s="49"/>
      <c r="AO412" s="1"/>
      <c r="AP412" s="1"/>
    </row>
    <row r="413" spans="1:42" ht="15.75" customHeight="1">
      <c r="A413" s="1"/>
      <c r="B413" s="1"/>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34"/>
      <c r="AG413" s="49"/>
      <c r="AH413" s="49"/>
      <c r="AI413" s="49"/>
      <c r="AJ413" s="49"/>
      <c r="AK413" s="49"/>
      <c r="AL413" s="49"/>
      <c r="AM413" s="49"/>
      <c r="AN413" s="49"/>
      <c r="AO413" s="1"/>
      <c r="AP413" s="1"/>
    </row>
    <row r="414" spans="1:42" ht="15.75" customHeight="1">
      <c r="A414" s="1"/>
      <c r="B414" s="1"/>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34"/>
      <c r="AG414" s="49"/>
      <c r="AH414" s="49"/>
      <c r="AI414" s="49"/>
      <c r="AJ414" s="49"/>
      <c r="AK414" s="49"/>
      <c r="AL414" s="49"/>
      <c r="AM414" s="49"/>
      <c r="AN414" s="49"/>
      <c r="AO414" s="1"/>
      <c r="AP414" s="1"/>
    </row>
    <row r="415" spans="1:42" ht="15.75" customHeight="1">
      <c r="A415" s="1"/>
      <c r="B415" s="1"/>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34"/>
      <c r="AG415" s="49"/>
      <c r="AH415" s="49"/>
      <c r="AI415" s="49"/>
      <c r="AJ415" s="49"/>
      <c r="AK415" s="49"/>
      <c r="AL415" s="49"/>
      <c r="AM415" s="49"/>
      <c r="AN415" s="49"/>
      <c r="AO415" s="1"/>
      <c r="AP415" s="1"/>
    </row>
    <row r="416" spans="1:42" ht="15.75" customHeight="1">
      <c r="A416" s="1"/>
      <c r="B416" s="1"/>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34"/>
      <c r="AG416" s="49"/>
      <c r="AH416" s="49"/>
      <c r="AI416" s="49"/>
      <c r="AJ416" s="49"/>
      <c r="AK416" s="49"/>
      <c r="AL416" s="49"/>
      <c r="AM416" s="49"/>
      <c r="AN416" s="49"/>
      <c r="AO416" s="1"/>
      <c r="AP416" s="1"/>
    </row>
    <row r="417" spans="1:42" ht="15.75" customHeight="1">
      <c r="A417" s="1"/>
      <c r="B417" s="1"/>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34"/>
      <c r="AG417" s="49"/>
      <c r="AH417" s="49"/>
      <c r="AI417" s="49"/>
      <c r="AJ417" s="49"/>
      <c r="AK417" s="49"/>
      <c r="AL417" s="49"/>
      <c r="AM417" s="49"/>
      <c r="AN417" s="49"/>
      <c r="AO417" s="1"/>
      <c r="AP417" s="1"/>
    </row>
    <row r="418" spans="1:42" ht="15.75" customHeight="1">
      <c r="A418" s="1"/>
      <c r="B418" s="1"/>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34"/>
      <c r="AG418" s="49"/>
      <c r="AH418" s="49"/>
      <c r="AI418" s="49"/>
      <c r="AJ418" s="49"/>
      <c r="AK418" s="49"/>
      <c r="AL418" s="49"/>
      <c r="AM418" s="49"/>
      <c r="AN418" s="49"/>
      <c r="AO418" s="1"/>
      <c r="AP418" s="1"/>
    </row>
    <row r="419" spans="1:42" ht="15.75" customHeight="1">
      <c r="A419" s="1"/>
      <c r="B419" s="1"/>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34"/>
      <c r="AG419" s="49"/>
      <c r="AH419" s="49"/>
      <c r="AI419" s="49"/>
      <c r="AJ419" s="49"/>
      <c r="AK419" s="49"/>
      <c r="AL419" s="49"/>
      <c r="AM419" s="49"/>
      <c r="AN419" s="49"/>
      <c r="AO419" s="1"/>
      <c r="AP419" s="1"/>
    </row>
    <row r="420" spans="1:42" ht="15.75" customHeight="1">
      <c r="A420" s="1"/>
      <c r="B420" s="1"/>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34"/>
      <c r="AG420" s="49"/>
      <c r="AH420" s="49"/>
      <c r="AI420" s="49"/>
      <c r="AJ420" s="49"/>
      <c r="AK420" s="49"/>
      <c r="AL420" s="49"/>
      <c r="AM420" s="49"/>
      <c r="AN420" s="49"/>
      <c r="AO420" s="1"/>
      <c r="AP420" s="1"/>
    </row>
    <row r="421" spans="1:42" ht="15.75" customHeight="1">
      <c r="A421" s="1"/>
      <c r="B421" s="1"/>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34"/>
      <c r="AG421" s="49"/>
      <c r="AH421" s="49"/>
      <c r="AI421" s="49"/>
      <c r="AJ421" s="49"/>
      <c r="AK421" s="49"/>
      <c r="AL421" s="49"/>
      <c r="AM421" s="49"/>
      <c r="AN421" s="49"/>
      <c r="AO421" s="1"/>
      <c r="AP421" s="1"/>
    </row>
    <row r="422" spans="1:42" ht="15.75" customHeight="1">
      <c r="A422" s="1"/>
      <c r="B422" s="1"/>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34"/>
      <c r="AG422" s="49"/>
      <c r="AH422" s="49"/>
      <c r="AI422" s="49"/>
      <c r="AJ422" s="49"/>
      <c r="AK422" s="49"/>
      <c r="AL422" s="49"/>
      <c r="AM422" s="49"/>
      <c r="AN422" s="49"/>
      <c r="AO422" s="1"/>
      <c r="AP422" s="1"/>
    </row>
    <row r="423" spans="1:42" ht="15.75" customHeight="1">
      <c r="A423" s="1"/>
      <c r="B423" s="1"/>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34"/>
      <c r="AG423" s="49"/>
      <c r="AH423" s="49"/>
      <c r="AI423" s="49"/>
      <c r="AJ423" s="49"/>
      <c r="AK423" s="49"/>
      <c r="AL423" s="49"/>
      <c r="AM423" s="49"/>
      <c r="AN423" s="49"/>
      <c r="AO423" s="1"/>
      <c r="AP423" s="1"/>
    </row>
    <row r="424" spans="1:42" ht="15.75" customHeight="1">
      <c r="A424" s="1"/>
      <c r="B424" s="1"/>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34"/>
      <c r="AG424" s="49"/>
      <c r="AH424" s="49"/>
      <c r="AI424" s="49"/>
      <c r="AJ424" s="49"/>
      <c r="AK424" s="49"/>
      <c r="AL424" s="49"/>
      <c r="AM424" s="49"/>
      <c r="AN424" s="49"/>
      <c r="AO424" s="1"/>
      <c r="AP424" s="1"/>
    </row>
    <row r="425" spans="1:42" ht="15.75" customHeight="1">
      <c r="A425" s="1"/>
      <c r="B425" s="1"/>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34"/>
      <c r="AG425" s="49"/>
      <c r="AH425" s="49"/>
      <c r="AI425" s="49"/>
      <c r="AJ425" s="49"/>
      <c r="AK425" s="49"/>
      <c r="AL425" s="49"/>
      <c r="AM425" s="49"/>
      <c r="AN425" s="49"/>
      <c r="AO425" s="1"/>
      <c r="AP425" s="1"/>
    </row>
    <row r="426" spans="1:42" ht="15.75" customHeight="1">
      <c r="A426" s="1"/>
      <c r="B426" s="1"/>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34"/>
      <c r="AG426" s="49"/>
      <c r="AH426" s="49"/>
      <c r="AI426" s="49"/>
      <c r="AJ426" s="49"/>
      <c r="AK426" s="49"/>
      <c r="AL426" s="49"/>
      <c r="AM426" s="49"/>
      <c r="AN426" s="49"/>
      <c r="AO426" s="1"/>
      <c r="AP426" s="1"/>
    </row>
    <row r="427" spans="1:42" ht="15.75" customHeight="1">
      <c r="A427" s="1"/>
      <c r="B427" s="1"/>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34"/>
      <c r="AG427" s="49"/>
      <c r="AH427" s="49"/>
      <c r="AI427" s="49"/>
      <c r="AJ427" s="49"/>
      <c r="AK427" s="49"/>
      <c r="AL427" s="49"/>
      <c r="AM427" s="49"/>
      <c r="AN427" s="49"/>
      <c r="AO427" s="1"/>
      <c r="AP427" s="1"/>
    </row>
    <row r="428" spans="1:42" ht="15.75" customHeight="1">
      <c r="A428" s="1"/>
      <c r="B428" s="1"/>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34"/>
      <c r="AG428" s="49"/>
      <c r="AH428" s="49"/>
      <c r="AI428" s="49"/>
      <c r="AJ428" s="49"/>
      <c r="AK428" s="49"/>
      <c r="AL428" s="49"/>
      <c r="AM428" s="49"/>
      <c r="AN428" s="49"/>
      <c r="AO428" s="1"/>
      <c r="AP428" s="1"/>
    </row>
    <row r="429" spans="1:42" ht="15.75" customHeight="1">
      <c r="A429" s="1"/>
      <c r="B429" s="1"/>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34"/>
      <c r="AG429" s="49"/>
      <c r="AH429" s="49"/>
      <c r="AI429" s="49"/>
      <c r="AJ429" s="49"/>
      <c r="AK429" s="49"/>
      <c r="AL429" s="49"/>
      <c r="AM429" s="49"/>
      <c r="AN429" s="49"/>
      <c r="AO429" s="1"/>
      <c r="AP429" s="1"/>
    </row>
    <row r="430" spans="1:42" ht="15.75" customHeight="1">
      <c r="A430" s="1"/>
      <c r="B430" s="1"/>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34"/>
      <c r="AG430" s="49"/>
      <c r="AH430" s="49"/>
      <c r="AI430" s="49"/>
      <c r="AJ430" s="49"/>
      <c r="AK430" s="49"/>
      <c r="AL430" s="49"/>
      <c r="AM430" s="49"/>
      <c r="AN430" s="49"/>
      <c r="AO430" s="1"/>
      <c r="AP430" s="1"/>
    </row>
    <row r="431" spans="1:42" ht="15.75" customHeight="1">
      <c r="A431" s="1"/>
      <c r="B431" s="1"/>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34"/>
      <c r="AG431" s="49"/>
      <c r="AH431" s="49"/>
      <c r="AI431" s="49"/>
      <c r="AJ431" s="49"/>
      <c r="AK431" s="49"/>
      <c r="AL431" s="49"/>
      <c r="AM431" s="49"/>
      <c r="AN431" s="49"/>
      <c r="AO431" s="1"/>
      <c r="AP431" s="1"/>
    </row>
    <row r="432" spans="1:42" ht="15.75" customHeight="1">
      <c r="A432" s="1"/>
      <c r="B432" s="1"/>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34"/>
      <c r="AG432" s="49"/>
      <c r="AH432" s="49"/>
      <c r="AI432" s="49"/>
      <c r="AJ432" s="49"/>
      <c r="AK432" s="49"/>
      <c r="AL432" s="49"/>
      <c r="AM432" s="49"/>
      <c r="AN432" s="49"/>
      <c r="AO432" s="1"/>
      <c r="AP432" s="1"/>
    </row>
    <row r="433" spans="1:42" ht="15.75" customHeight="1">
      <c r="A433" s="1"/>
      <c r="B433" s="1"/>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34"/>
      <c r="AG433" s="49"/>
      <c r="AH433" s="49"/>
      <c r="AI433" s="49"/>
      <c r="AJ433" s="49"/>
      <c r="AK433" s="49"/>
      <c r="AL433" s="49"/>
      <c r="AM433" s="49"/>
      <c r="AN433" s="49"/>
      <c r="AO433" s="1"/>
      <c r="AP433" s="1"/>
    </row>
    <row r="434" spans="1:42" ht="15.75" customHeight="1">
      <c r="A434" s="1"/>
      <c r="B434" s="1"/>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34"/>
      <c r="AG434" s="49"/>
      <c r="AH434" s="49"/>
      <c r="AI434" s="49"/>
      <c r="AJ434" s="49"/>
      <c r="AK434" s="49"/>
      <c r="AL434" s="49"/>
      <c r="AM434" s="49"/>
      <c r="AN434" s="49"/>
      <c r="AO434" s="1"/>
      <c r="AP434" s="1"/>
    </row>
    <row r="435" spans="1:42" ht="15.75" customHeight="1">
      <c r="A435" s="1"/>
      <c r="B435" s="1"/>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34"/>
      <c r="AG435" s="49"/>
      <c r="AH435" s="49"/>
      <c r="AI435" s="49"/>
      <c r="AJ435" s="49"/>
      <c r="AK435" s="49"/>
      <c r="AL435" s="49"/>
      <c r="AM435" s="49"/>
      <c r="AN435" s="49"/>
      <c r="AO435" s="1"/>
      <c r="AP435" s="1"/>
    </row>
    <row r="436" spans="1:42" ht="15.75" customHeight="1">
      <c r="A436" s="1"/>
      <c r="B436" s="1"/>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34"/>
      <c r="AG436" s="49"/>
      <c r="AH436" s="49"/>
      <c r="AI436" s="49"/>
      <c r="AJ436" s="49"/>
      <c r="AK436" s="49"/>
      <c r="AL436" s="49"/>
      <c r="AM436" s="49"/>
      <c r="AN436" s="49"/>
      <c r="AO436" s="1"/>
      <c r="AP436" s="1"/>
    </row>
    <row r="437" spans="1:42" ht="15.75" customHeight="1">
      <c r="A437" s="1"/>
      <c r="B437" s="1"/>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34"/>
      <c r="AG437" s="49"/>
      <c r="AH437" s="49"/>
      <c r="AI437" s="49"/>
      <c r="AJ437" s="49"/>
      <c r="AK437" s="49"/>
      <c r="AL437" s="49"/>
      <c r="AM437" s="49"/>
      <c r="AN437" s="49"/>
      <c r="AO437" s="1"/>
      <c r="AP437" s="1"/>
    </row>
    <row r="438" spans="1:42" ht="15.75" customHeight="1">
      <c r="A438" s="1"/>
      <c r="B438" s="1"/>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34"/>
      <c r="AG438" s="49"/>
      <c r="AH438" s="49"/>
      <c r="AI438" s="49"/>
      <c r="AJ438" s="49"/>
      <c r="AK438" s="49"/>
      <c r="AL438" s="49"/>
      <c r="AM438" s="49"/>
      <c r="AN438" s="49"/>
      <c r="AO438" s="1"/>
      <c r="AP438" s="1"/>
    </row>
    <row r="439" spans="1:42" ht="15.75" customHeight="1">
      <c r="A439" s="1"/>
      <c r="B439" s="1"/>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34"/>
      <c r="AG439" s="49"/>
      <c r="AH439" s="49"/>
      <c r="AI439" s="49"/>
      <c r="AJ439" s="49"/>
      <c r="AK439" s="49"/>
      <c r="AL439" s="49"/>
      <c r="AM439" s="49"/>
      <c r="AN439" s="49"/>
      <c r="AO439" s="1"/>
      <c r="AP439" s="1"/>
    </row>
    <row r="440" spans="1:42" ht="15.75" customHeight="1">
      <c r="A440" s="1"/>
      <c r="B440" s="1"/>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34"/>
      <c r="AG440" s="49"/>
      <c r="AH440" s="49"/>
      <c r="AI440" s="49"/>
      <c r="AJ440" s="49"/>
      <c r="AK440" s="49"/>
      <c r="AL440" s="49"/>
      <c r="AM440" s="49"/>
      <c r="AN440" s="49"/>
      <c r="AO440" s="1"/>
      <c r="AP440" s="1"/>
    </row>
    <row r="441" spans="1:42" ht="15.75" customHeight="1">
      <c r="A441" s="1"/>
      <c r="B441" s="1"/>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34"/>
      <c r="AG441" s="49"/>
      <c r="AH441" s="49"/>
      <c r="AI441" s="49"/>
      <c r="AJ441" s="49"/>
      <c r="AK441" s="49"/>
      <c r="AL441" s="49"/>
      <c r="AM441" s="49"/>
      <c r="AN441" s="49"/>
      <c r="AO441" s="1"/>
      <c r="AP441" s="1"/>
    </row>
    <row r="442" spans="1:42" ht="15.75" customHeight="1">
      <c r="A442" s="1"/>
      <c r="B442" s="1"/>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34"/>
      <c r="AG442" s="49"/>
      <c r="AH442" s="49"/>
      <c r="AI442" s="49"/>
      <c r="AJ442" s="49"/>
      <c r="AK442" s="49"/>
      <c r="AL442" s="49"/>
      <c r="AM442" s="49"/>
      <c r="AN442" s="49"/>
      <c r="AO442" s="1"/>
      <c r="AP442" s="1"/>
    </row>
    <row r="443" spans="1:42" ht="15.75" customHeight="1">
      <c r="A443" s="1"/>
      <c r="B443" s="1"/>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34"/>
      <c r="AG443" s="49"/>
      <c r="AH443" s="49"/>
      <c r="AI443" s="49"/>
      <c r="AJ443" s="49"/>
      <c r="AK443" s="49"/>
      <c r="AL443" s="49"/>
      <c r="AM443" s="49"/>
      <c r="AN443" s="49"/>
      <c r="AO443" s="1"/>
      <c r="AP443" s="1"/>
    </row>
    <row r="444" spans="1:42" ht="15.75" customHeight="1">
      <c r="A444" s="1"/>
      <c r="B444" s="1"/>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34"/>
      <c r="AG444" s="49"/>
      <c r="AH444" s="49"/>
      <c r="AI444" s="49"/>
      <c r="AJ444" s="49"/>
      <c r="AK444" s="49"/>
      <c r="AL444" s="49"/>
      <c r="AM444" s="49"/>
      <c r="AN444" s="49"/>
      <c r="AO444" s="1"/>
      <c r="AP444" s="1"/>
    </row>
    <row r="445" spans="1:42" ht="15.75" customHeight="1">
      <c r="A445" s="1"/>
      <c r="B445" s="1"/>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34"/>
      <c r="AG445" s="49"/>
      <c r="AH445" s="49"/>
      <c r="AI445" s="49"/>
      <c r="AJ445" s="49"/>
      <c r="AK445" s="49"/>
      <c r="AL445" s="49"/>
      <c r="AM445" s="49"/>
      <c r="AN445" s="49"/>
      <c r="AO445" s="1"/>
      <c r="AP445" s="1"/>
    </row>
    <row r="446" spans="1:42" ht="15.75" customHeight="1">
      <c r="A446" s="1"/>
      <c r="B446" s="1"/>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34"/>
      <c r="AG446" s="49"/>
      <c r="AH446" s="49"/>
      <c r="AI446" s="49"/>
      <c r="AJ446" s="49"/>
      <c r="AK446" s="49"/>
      <c r="AL446" s="49"/>
      <c r="AM446" s="49"/>
      <c r="AN446" s="49"/>
      <c r="AO446" s="1"/>
      <c r="AP446" s="1"/>
    </row>
    <row r="447" spans="1:42" ht="15.75" customHeight="1">
      <c r="A447" s="1"/>
      <c r="B447" s="1"/>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34"/>
      <c r="AG447" s="49"/>
      <c r="AH447" s="49"/>
      <c r="AI447" s="49"/>
      <c r="AJ447" s="49"/>
      <c r="AK447" s="49"/>
      <c r="AL447" s="49"/>
      <c r="AM447" s="49"/>
      <c r="AN447" s="49"/>
      <c r="AO447" s="1"/>
      <c r="AP447" s="1"/>
    </row>
    <row r="448" spans="1:42" ht="15.75" customHeight="1">
      <c r="A448" s="1"/>
      <c r="B448" s="1"/>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34"/>
      <c r="AG448" s="49"/>
      <c r="AH448" s="49"/>
      <c r="AI448" s="49"/>
      <c r="AJ448" s="49"/>
      <c r="AK448" s="49"/>
      <c r="AL448" s="49"/>
      <c r="AM448" s="49"/>
      <c r="AN448" s="49"/>
      <c r="AO448" s="1"/>
      <c r="AP448" s="1"/>
    </row>
    <row r="449" spans="1:42" ht="15.75" customHeight="1">
      <c r="A449" s="1"/>
      <c r="B449" s="1"/>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34"/>
      <c r="AG449" s="49"/>
      <c r="AH449" s="49"/>
      <c r="AI449" s="49"/>
      <c r="AJ449" s="49"/>
      <c r="AK449" s="49"/>
      <c r="AL449" s="49"/>
      <c r="AM449" s="49"/>
      <c r="AN449" s="49"/>
      <c r="AO449" s="1"/>
      <c r="AP449" s="1"/>
    </row>
    <row r="450" spans="1:42" ht="15.75" customHeight="1">
      <c r="A450" s="1"/>
      <c r="B450" s="1"/>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34"/>
      <c r="AG450" s="49"/>
      <c r="AH450" s="49"/>
      <c r="AI450" s="49"/>
      <c r="AJ450" s="49"/>
      <c r="AK450" s="49"/>
      <c r="AL450" s="49"/>
      <c r="AM450" s="49"/>
      <c r="AN450" s="49"/>
      <c r="AO450" s="1"/>
      <c r="AP450" s="1"/>
    </row>
    <row r="451" spans="1:42" ht="15.75" customHeight="1">
      <c r="A451" s="1"/>
      <c r="B451" s="1"/>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34"/>
      <c r="AG451" s="49"/>
      <c r="AH451" s="49"/>
      <c r="AI451" s="49"/>
      <c r="AJ451" s="49"/>
      <c r="AK451" s="49"/>
      <c r="AL451" s="49"/>
      <c r="AM451" s="49"/>
      <c r="AN451" s="49"/>
      <c r="AO451" s="1"/>
      <c r="AP451" s="1"/>
    </row>
    <row r="452" spans="1:42" ht="15.75" customHeight="1">
      <c r="A452" s="1"/>
      <c r="B452" s="1"/>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34"/>
      <c r="AG452" s="49"/>
      <c r="AH452" s="49"/>
      <c r="AI452" s="49"/>
      <c r="AJ452" s="49"/>
      <c r="AK452" s="49"/>
      <c r="AL452" s="49"/>
      <c r="AM452" s="49"/>
      <c r="AN452" s="49"/>
      <c r="AO452" s="1"/>
      <c r="AP452" s="1"/>
    </row>
    <row r="453" spans="1:42" ht="15.75" customHeight="1">
      <c r="A453" s="1"/>
      <c r="B453" s="1"/>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34"/>
      <c r="AG453" s="49"/>
      <c r="AH453" s="49"/>
      <c r="AI453" s="49"/>
      <c r="AJ453" s="49"/>
      <c r="AK453" s="49"/>
      <c r="AL453" s="49"/>
      <c r="AM453" s="49"/>
      <c r="AN453" s="49"/>
      <c r="AO453" s="1"/>
      <c r="AP453" s="1"/>
    </row>
    <row r="454" spans="1:42" ht="15.75" customHeight="1">
      <c r="A454" s="1"/>
      <c r="B454" s="1"/>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34"/>
      <c r="AG454" s="49"/>
      <c r="AH454" s="49"/>
      <c r="AI454" s="49"/>
      <c r="AJ454" s="49"/>
      <c r="AK454" s="49"/>
      <c r="AL454" s="49"/>
      <c r="AM454" s="49"/>
      <c r="AN454" s="49"/>
      <c r="AO454" s="1"/>
      <c r="AP454" s="1"/>
    </row>
    <row r="455" spans="1:42" ht="15.75" customHeight="1">
      <c r="A455" s="1"/>
      <c r="B455" s="1"/>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34"/>
      <c r="AG455" s="49"/>
      <c r="AH455" s="49"/>
      <c r="AI455" s="49"/>
      <c r="AJ455" s="49"/>
      <c r="AK455" s="49"/>
      <c r="AL455" s="49"/>
      <c r="AM455" s="49"/>
      <c r="AN455" s="49"/>
      <c r="AO455" s="1"/>
      <c r="AP455" s="1"/>
    </row>
    <row r="456" spans="1:42" ht="15.75" customHeight="1">
      <c r="A456" s="1"/>
      <c r="B456" s="1"/>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34"/>
      <c r="AG456" s="49"/>
      <c r="AH456" s="49"/>
      <c r="AI456" s="49"/>
      <c r="AJ456" s="49"/>
      <c r="AK456" s="49"/>
      <c r="AL456" s="49"/>
      <c r="AM456" s="49"/>
      <c r="AN456" s="49"/>
      <c r="AO456" s="1"/>
      <c r="AP456" s="1"/>
    </row>
    <row r="457" spans="1:42" ht="15.75" customHeight="1">
      <c r="A457" s="1"/>
      <c r="B457" s="1"/>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34"/>
      <c r="AG457" s="49"/>
      <c r="AH457" s="49"/>
      <c r="AI457" s="49"/>
      <c r="AJ457" s="49"/>
      <c r="AK457" s="49"/>
      <c r="AL457" s="49"/>
      <c r="AM457" s="49"/>
      <c r="AN457" s="49"/>
      <c r="AO457" s="1"/>
      <c r="AP457" s="1"/>
    </row>
    <row r="458" spans="1:42" ht="15.75" customHeight="1">
      <c r="A458" s="1"/>
      <c r="B458" s="1"/>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34"/>
      <c r="AG458" s="49"/>
      <c r="AH458" s="49"/>
      <c r="AI458" s="49"/>
      <c r="AJ458" s="49"/>
      <c r="AK458" s="49"/>
      <c r="AL458" s="49"/>
      <c r="AM458" s="49"/>
      <c r="AN458" s="49"/>
      <c r="AO458" s="1"/>
      <c r="AP458" s="1"/>
    </row>
    <row r="459" spans="1:42" ht="15.75" customHeight="1">
      <c r="A459" s="1"/>
      <c r="B459" s="1"/>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34"/>
      <c r="AG459" s="49"/>
      <c r="AH459" s="49"/>
      <c r="AI459" s="49"/>
      <c r="AJ459" s="49"/>
      <c r="AK459" s="49"/>
      <c r="AL459" s="49"/>
      <c r="AM459" s="49"/>
      <c r="AN459" s="49"/>
      <c r="AO459" s="1"/>
      <c r="AP459" s="1"/>
    </row>
    <row r="460" spans="1:42" ht="15.75" customHeight="1">
      <c r="A460" s="1"/>
      <c r="B460" s="1"/>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34"/>
      <c r="AG460" s="49"/>
      <c r="AH460" s="49"/>
      <c r="AI460" s="49"/>
      <c r="AJ460" s="49"/>
      <c r="AK460" s="49"/>
      <c r="AL460" s="49"/>
      <c r="AM460" s="49"/>
      <c r="AN460" s="49"/>
      <c r="AO460" s="1"/>
      <c r="AP460" s="1"/>
    </row>
    <row r="461" spans="1:42" ht="15.75" customHeight="1">
      <c r="A461" s="1"/>
      <c r="B461" s="1"/>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34"/>
      <c r="AG461" s="49"/>
      <c r="AH461" s="49"/>
      <c r="AI461" s="49"/>
      <c r="AJ461" s="49"/>
      <c r="AK461" s="49"/>
      <c r="AL461" s="49"/>
      <c r="AM461" s="49"/>
      <c r="AN461" s="49"/>
      <c r="AO461" s="1"/>
      <c r="AP461" s="1"/>
    </row>
    <row r="462" spans="1:42" ht="15.75" customHeight="1">
      <c r="A462" s="1"/>
      <c r="B462" s="1"/>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34"/>
      <c r="AG462" s="49"/>
      <c r="AH462" s="49"/>
      <c r="AI462" s="49"/>
      <c r="AJ462" s="49"/>
      <c r="AK462" s="49"/>
      <c r="AL462" s="49"/>
      <c r="AM462" s="49"/>
      <c r="AN462" s="49"/>
      <c r="AO462" s="1"/>
      <c r="AP462" s="1"/>
    </row>
    <row r="463" spans="1:42" ht="15.75" customHeight="1">
      <c r="A463" s="1"/>
      <c r="B463" s="1"/>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34"/>
      <c r="AG463" s="49"/>
      <c r="AH463" s="49"/>
      <c r="AI463" s="49"/>
      <c r="AJ463" s="49"/>
      <c r="AK463" s="49"/>
      <c r="AL463" s="49"/>
      <c r="AM463" s="49"/>
      <c r="AN463" s="49"/>
      <c r="AO463" s="1"/>
      <c r="AP463" s="1"/>
    </row>
    <row r="464" spans="1:42" ht="15.75" customHeight="1">
      <c r="A464" s="1"/>
      <c r="B464" s="1"/>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34"/>
      <c r="AG464" s="49"/>
      <c r="AH464" s="49"/>
      <c r="AI464" s="49"/>
      <c r="AJ464" s="49"/>
      <c r="AK464" s="49"/>
      <c r="AL464" s="49"/>
      <c r="AM464" s="49"/>
      <c r="AN464" s="49"/>
      <c r="AO464" s="1"/>
      <c r="AP464" s="1"/>
    </row>
    <row r="465" spans="1:42" ht="15.75" customHeight="1">
      <c r="A465" s="1"/>
      <c r="B465" s="1"/>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34"/>
      <c r="AG465" s="49"/>
      <c r="AH465" s="49"/>
      <c r="AI465" s="49"/>
      <c r="AJ465" s="49"/>
      <c r="AK465" s="49"/>
      <c r="AL465" s="49"/>
      <c r="AM465" s="49"/>
      <c r="AN465" s="49"/>
      <c r="AO465" s="1"/>
      <c r="AP465" s="1"/>
    </row>
    <row r="466" spans="1:42" ht="15.75" customHeight="1">
      <c r="A466" s="1"/>
      <c r="B466" s="1"/>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34"/>
      <c r="AG466" s="49"/>
      <c r="AH466" s="49"/>
      <c r="AI466" s="49"/>
      <c r="AJ466" s="49"/>
      <c r="AK466" s="49"/>
      <c r="AL466" s="49"/>
      <c r="AM466" s="49"/>
      <c r="AN466" s="49"/>
      <c r="AO466" s="1"/>
      <c r="AP466" s="1"/>
    </row>
    <row r="467" spans="1:42" ht="15.75" customHeight="1">
      <c r="A467" s="1"/>
      <c r="B467" s="1"/>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34"/>
      <c r="AG467" s="49"/>
      <c r="AH467" s="49"/>
      <c r="AI467" s="49"/>
      <c r="AJ467" s="49"/>
      <c r="AK467" s="49"/>
      <c r="AL467" s="49"/>
      <c r="AM467" s="49"/>
      <c r="AN467" s="49"/>
      <c r="AO467" s="1"/>
      <c r="AP467" s="1"/>
    </row>
    <row r="468" spans="1:42" ht="15.75" customHeight="1">
      <c r="A468" s="1"/>
      <c r="B468" s="1"/>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34"/>
      <c r="AG468" s="49"/>
      <c r="AH468" s="49"/>
      <c r="AI468" s="49"/>
      <c r="AJ468" s="49"/>
      <c r="AK468" s="49"/>
      <c r="AL468" s="49"/>
      <c r="AM468" s="49"/>
      <c r="AN468" s="49"/>
      <c r="AO468" s="1"/>
      <c r="AP468" s="1"/>
    </row>
    <row r="469" spans="1:42" ht="15.75" customHeight="1">
      <c r="A469" s="1"/>
      <c r="B469" s="1"/>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34"/>
      <c r="AG469" s="49"/>
      <c r="AH469" s="49"/>
      <c r="AI469" s="49"/>
      <c r="AJ469" s="49"/>
      <c r="AK469" s="49"/>
      <c r="AL469" s="49"/>
      <c r="AM469" s="49"/>
      <c r="AN469" s="49"/>
      <c r="AO469" s="1"/>
      <c r="AP469" s="1"/>
    </row>
    <row r="470" spans="1:42" ht="15.75" customHeight="1">
      <c r="A470" s="1"/>
      <c r="B470" s="1"/>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34"/>
      <c r="AG470" s="49"/>
      <c r="AH470" s="49"/>
      <c r="AI470" s="49"/>
      <c r="AJ470" s="49"/>
      <c r="AK470" s="49"/>
      <c r="AL470" s="49"/>
      <c r="AM470" s="49"/>
      <c r="AN470" s="49"/>
      <c r="AO470" s="1"/>
      <c r="AP470" s="1"/>
    </row>
    <row r="471" spans="1:42" ht="15.75" customHeight="1">
      <c r="A471" s="1"/>
      <c r="B471" s="1"/>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34"/>
      <c r="AG471" s="49"/>
      <c r="AH471" s="49"/>
      <c r="AI471" s="49"/>
      <c r="AJ471" s="49"/>
      <c r="AK471" s="49"/>
      <c r="AL471" s="49"/>
      <c r="AM471" s="49"/>
      <c r="AN471" s="49"/>
      <c r="AO471" s="1"/>
      <c r="AP471" s="1"/>
    </row>
    <row r="472" spans="1:42" ht="15.75" customHeight="1">
      <c r="A472" s="1"/>
      <c r="B472" s="1"/>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34"/>
      <c r="AG472" s="49"/>
      <c r="AH472" s="49"/>
      <c r="AI472" s="49"/>
      <c r="AJ472" s="49"/>
      <c r="AK472" s="49"/>
      <c r="AL472" s="49"/>
      <c r="AM472" s="49"/>
      <c r="AN472" s="49"/>
      <c r="AO472" s="1"/>
      <c r="AP472" s="1"/>
    </row>
    <row r="473" spans="1:42" ht="15.75" customHeight="1">
      <c r="A473" s="1"/>
      <c r="B473" s="1"/>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34"/>
      <c r="AG473" s="49"/>
      <c r="AH473" s="49"/>
      <c r="AI473" s="49"/>
      <c r="AJ473" s="49"/>
      <c r="AK473" s="49"/>
      <c r="AL473" s="49"/>
      <c r="AM473" s="49"/>
      <c r="AN473" s="49"/>
      <c r="AO473" s="1"/>
      <c r="AP473" s="1"/>
    </row>
    <row r="474" spans="1:42" ht="15.75" customHeight="1">
      <c r="A474" s="1"/>
      <c r="B474" s="1"/>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34"/>
      <c r="AG474" s="49"/>
      <c r="AH474" s="49"/>
      <c r="AI474" s="49"/>
      <c r="AJ474" s="49"/>
      <c r="AK474" s="49"/>
      <c r="AL474" s="49"/>
      <c r="AM474" s="49"/>
      <c r="AN474" s="49"/>
      <c r="AO474" s="1"/>
      <c r="AP474" s="1"/>
    </row>
    <row r="475" spans="1:42" ht="15.75" customHeight="1">
      <c r="A475" s="1"/>
      <c r="B475" s="1"/>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34"/>
      <c r="AG475" s="49"/>
      <c r="AH475" s="49"/>
      <c r="AI475" s="49"/>
      <c r="AJ475" s="49"/>
      <c r="AK475" s="49"/>
      <c r="AL475" s="49"/>
      <c r="AM475" s="49"/>
      <c r="AN475" s="49"/>
      <c r="AO475" s="1"/>
      <c r="AP475" s="1"/>
    </row>
    <row r="476" spans="1:42" ht="15.75" customHeight="1">
      <c r="A476" s="1"/>
      <c r="B476" s="1"/>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34"/>
      <c r="AG476" s="49"/>
      <c r="AH476" s="49"/>
      <c r="AI476" s="49"/>
      <c r="AJ476" s="49"/>
      <c r="AK476" s="49"/>
      <c r="AL476" s="49"/>
      <c r="AM476" s="49"/>
      <c r="AN476" s="49"/>
      <c r="AO476" s="1"/>
      <c r="AP476" s="1"/>
    </row>
    <row r="477" spans="1:42" ht="15.75" customHeight="1">
      <c r="A477" s="1"/>
      <c r="B477" s="1"/>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34"/>
      <c r="AG477" s="49"/>
      <c r="AH477" s="49"/>
      <c r="AI477" s="49"/>
      <c r="AJ477" s="49"/>
      <c r="AK477" s="49"/>
      <c r="AL477" s="49"/>
      <c r="AM477" s="49"/>
      <c r="AN477" s="49"/>
      <c r="AO477" s="1"/>
      <c r="AP477" s="1"/>
    </row>
    <row r="478" spans="1:42" ht="15.75" customHeight="1">
      <c r="A478" s="1"/>
      <c r="B478" s="1"/>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34"/>
      <c r="AG478" s="49"/>
      <c r="AH478" s="49"/>
      <c r="AI478" s="49"/>
      <c r="AJ478" s="49"/>
      <c r="AK478" s="49"/>
      <c r="AL478" s="49"/>
      <c r="AM478" s="49"/>
      <c r="AN478" s="49"/>
      <c r="AO478" s="1"/>
      <c r="AP478" s="1"/>
    </row>
    <row r="479" spans="1:42" ht="15.75" customHeight="1">
      <c r="A479" s="1"/>
      <c r="B479" s="1"/>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34"/>
      <c r="AG479" s="49"/>
      <c r="AH479" s="49"/>
      <c r="AI479" s="49"/>
      <c r="AJ479" s="49"/>
      <c r="AK479" s="49"/>
      <c r="AL479" s="49"/>
      <c r="AM479" s="49"/>
      <c r="AN479" s="49"/>
      <c r="AO479" s="1"/>
      <c r="AP479" s="1"/>
    </row>
    <row r="480" spans="1:42" ht="15.75" customHeight="1">
      <c r="A480" s="1"/>
      <c r="B480" s="1"/>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34"/>
      <c r="AG480" s="49"/>
      <c r="AH480" s="49"/>
      <c r="AI480" s="49"/>
      <c r="AJ480" s="49"/>
      <c r="AK480" s="49"/>
      <c r="AL480" s="49"/>
      <c r="AM480" s="49"/>
      <c r="AN480" s="49"/>
      <c r="AO480" s="1"/>
      <c r="AP480" s="1"/>
    </row>
    <row r="481" spans="1:42" ht="15.75" customHeight="1">
      <c r="A481" s="1"/>
      <c r="B481" s="1"/>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34"/>
      <c r="AG481" s="49"/>
      <c r="AH481" s="49"/>
      <c r="AI481" s="49"/>
      <c r="AJ481" s="49"/>
      <c r="AK481" s="49"/>
      <c r="AL481" s="49"/>
      <c r="AM481" s="49"/>
      <c r="AN481" s="49"/>
      <c r="AO481" s="1"/>
      <c r="AP481" s="1"/>
    </row>
    <row r="482" spans="1:42" ht="15.75" customHeight="1">
      <c r="A482" s="1"/>
      <c r="B482" s="1"/>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34"/>
      <c r="AG482" s="49"/>
      <c r="AH482" s="49"/>
      <c r="AI482" s="49"/>
      <c r="AJ482" s="49"/>
      <c r="AK482" s="49"/>
      <c r="AL482" s="49"/>
      <c r="AM482" s="49"/>
      <c r="AN482" s="49"/>
      <c r="AO482" s="1"/>
      <c r="AP482" s="1"/>
    </row>
    <row r="483" spans="1:42" ht="15.75" customHeight="1">
      <c r="A483" s="1"/>
      <c r="B483" s="1"/>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34"/>
      <c r="AG483" s="49"/>
      <c r="AH483" s="49"/>
      <c r="AI483" s="49"/>
      <c r="AJ483" s="49"/>
      <c r="AK483" s="49"/>
      <c r="AL483" s="49"/>
      <c r="AM483" s="49"/>
      <c r="AN483" s="49"/>
      <c r="AO483" s="1"/>
      <c r="AP483" s="1"/>
    </row>
    <row r="484" spans="1:42" ht="15.75" customHeight="1">
      <c r="A484" s="1"/>
      <c r="B484" s="1"/>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34"/>
      <c r="AG484" s="49"/>
      <c r="AH484" s="49"/>
      <c r="AI484" s="49"/>
      <c r="AJ484" s="49"/>
      <c r="AK484" s="49"/>
      <c r="AL484" s="49"/>
      <c r="AM484" s="49"/>
      <c r="AN484" s="49"/>
      <c r="AO484" s="1"/>
      <c r="AP484" s="1"/>
    </row>
    <row r="485" spans="1:42" ht="15.75" customHeight="1">
      <c r="A485" s="1"/>
      <c r="B485" s="1"/>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34"/>
      <c r="AG485" s="49"/>
      <c r="AH485" s="49"/>
      <c r="AI485" s="49"/>
      <c r="AJ485" s="49"/>
      <c r="AK485" s="49"/>
      <c r="AL485" s="49"/>
      <c r="AM485" s="49"/>
      <c r="AN485" s="49"/>
      <c r="AO485" s="1"/>
      <c r="AP485" s="1"/>
    </row>
    <row r="486" spans="1:42" ht="15.75" customHeight="1">
      <c r="A486" s="1"/>
      <c r="B486" s="1"/>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34"/>
      <c r="AG486" s="49"/>
      <c r="AH486" s="49"/>
      <c r="AI486" s="49"/>
      <c r="AJ486" s="49"/>
      <c r="AK486" s="49"/>
      <c r="AL486" s="49"/>
      <c r="AM486" s="49"/>
      <c r="AN486" s="49"/>
      <c r="AO486" s="1"/>
      <c r="AP486" s="1"/>
    </row>
    <row r="487" spans="1:42" ht="15.75" customHeight="1">
      <c r="A487" s="1"/>
      <c r="B487" s="1"/>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34"/>
      <c r="AG487" s="49"/>
      <c r="AH487" s="49"/>
      <c r="AI487" s="49"/>
      <c r="AJ487" s="49"/>
      <c r="AK487" s="49"/>
      <c r="AL487" s="49"/>
      <c r="AM487" s="49"/>
      <c r="AN487" s="49"/>
      <c r="AO487" s="1"/>
      <c r="AP487" s="1"/>
    </row>
    <row r="488" spans="1:42" ht="15.75" customHeight="1">
      <c r="A488" s="1"/>
      <c r="B488" s="1"/>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34"/>
      <c r="AG488" s="49"/>
      <c r="AH488" s="49"/>
      <c r="AI488" s="49"/>
      <c r="AJ488" s="49"/>
      <c r="AK488" s="49"/>
      <c r="AL488" s="49"/>
      <c r="AM488" s="49"/>
      <c r="AN488" s="49"/>
      <c r="AO488" s="1"/>
      <c r="AP488" s="1"/>
    </row>
    <row r="489" spans="1:42" ht="15.75" customHeight="1">
      <c r="A489" s="1"/>
      <c r="B489" s="1"/>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34"/>
      <c r="AG489" s="49"/>
      <c r="AH489" s="49"/>
      <c r="AI489" s="49"/>
      <c r="AJ489" s="49"/>
      <c r="AK489" s="49"/>
      <c r="AL489" s="49"/>
      <c r="AM489" s="49"/>
      <c r="AN489" s="49"/>
      <c r="AO489" s="1"/>
      <c r="AP489" s="1"/>
    </row>
    <row r="490" spans="1:42" ht="15.75" customHeight="1">
      <c r="A490" s="1"/>
      <c r="B490" s="1"/>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34"/>
      <c r="AG490" s="49"/>
      <c r="AH490" s="49"/>
      <c r="AI490" s="49"/>
      <c r="AJ490" s="49"/>
      <c r="AK490" s="49"/>
      <c r="AL490" s="49"/>
      <c r="AM490" s="49"/>
      <c r="AN490" s="49"/>
      <c r="AO490" s="1"/>
      <c r="AP490" s="1"/>
    </row>
    <row r="491" spans="1:42" ht="15.75" customHeight="1">
      <c r="A491" s="1"/>
      <c r="B491" s="1"/>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34"/>
      <c r="AG491" s="49"/>
      <c r="AH491" s="49"/>
      <c r="AI491" s="49"/>
      <c r="AJ491" s="49"/>
      <c r="AK491" s="49"/>
      <c r="AL491" s="49"/>
      <c r="AM491" s="49"/>
      <c r="AN491" s="49"/>
      <c r="AO491" s="1"/>
      <c r="AP491" s="1"/>
    </row>
    <row r="492" spans="1:42" ht="15.75" customHeight="1">
      <c r="A492" s="1"/>
      <c r="B492" s="1"/>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34"/>
      <c r="AG492" s="49"/>
      <c r="AH492" s="49"/>
      <c r="AI492" s="49"/>
      <c r="AJ492" s="49"/>
      <c r="AK492" s="49"/>
      <c r="AL492" s="49"/>
      <c r="AM492" s="49"/>
      <c r="AN492" s="49"/>
      <c r="AO492" s="1"/>
      <c r="AP492" s="1"/>
    </row>
    <row r="493" spans="1:42" ht="15.75" customHeight="1">
      <c r="A493" s="1"/>
      <c r="B493" s="1"/>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34"/>
      <c r="AG493" s="49"/>
      <c r="AH493" s="49"/>
      <c r="AI493" s="49"/>
      <c r="AJ493" s="49"/>
      <c r="AK493" s="49"/>
      <c r="AL493" s="49"/>
      <c r="AM493" s="49"/>
      <c r="AN493" s="49"/>
      <c r="AO493" s="1"/>
      <c r="AP493" s="1"/>
    </row>
    <row r="494" spans="1:42" ht="15.75" customHeight="1">
      <c r="A494" s="1"/>
      <c r="B494" s="1"/>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34"/>
      <c r="AG494" s="49"/>
      <c r="AH494" s="49"/>
      <c r="AI494" s="49"/>
      <c r="AJ494" s="49"/>
      <c r="AK494" s="49"/>
      <c r="AL494" s="49"/>
      <c r="AM494" s="49"/>
      <c r="AN494" s="49"/>
      <c r="AO494" s="1"/>
      <c r="AP494" s="1"/>
    </row>
    <row r="495" spans="1:42" ht="15.75" customHeight="1">
      <c r="A495" s="1"/>
      <c r="B495" s="1"/>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34"/>
      <c r="AG495" s="49"/>
      <c r="AH495" s="49"/>
      <c r="AI495" s="49"/>
      <c r="AJ495" s="49"/>
      <c r="AK495" s="49"/>
      <c r="AL495" s="49"/>
      <c r="AM495" s="49"/>
      <c r="AN495" s="49"/>
      <c r="AO495" s="1"/>
      <c r="AP495" s="1"/>
    </row>
    <row r="496" spans="1:42" ht="15.75" customHeight="1">
      <c r="A496" s="1"/>
      <c r="B496" s="1"/>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34"/>
      <c r="AG496" s="49"/>
      <c r="AH496" s="49"/>
      <c r="AI496" s="49"/>
      <c r="AJ496" s="49"/>
      <c r="AK496" s="49"/>
      <c r="AL496" s="49"/>
      <c r="AM496" s="49"/>
      <c r="AN496" s="49"/>
      <c r="AO496" s="1"/>
      <c r="AP496" s="1"/>
    </row>
    <row r="497" spans="1:42" ht="15.75" customHeight="1">
      <c r="A497" s="1"/>
      <c r="B497" s="1"/>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34"/>
      <c r="AG497" s="49"/>
      <c r="AH497" s="49"/>
      <c r="AI497" s="49"/>
      <c r="AJ497" s="49"/>
      <c r="AK497" s="49"/>
      <c r="AL497" s="49"/>
      <c r="AM497" s="49"/>
      <c r="AN497" s="49"/>
      <c r="AO497" s="1"/>
      <c r="AP497" s="1"/>
    </row>
    <row r="498" spans="1:42" ht="15.75" customHeight="1">
      <c r="A498" s="1"/>
      <c r="B498" s="1"/>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34"/>
      <c r="AG498" s="49"/>
      <c r="AH498" s="49"/>
      <c r="AI498" s="49"/>
      <c r="AJ498" s="49"/>
      <c r="AK498" s="49"/>
      <c r="AL498" s="49"/>
      <c r="AM498" s="49"/>
      <c r="AN498" s="49"/>
      <c r="AO498" s="1"/>
      <c r="AP498" s="1"/>
    </row>
    <row r="499" spans="1:42" ht="15.75" customHeight="1">
      <c r="A499" s="1"/>
      <c r="B499" s="1"/>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34"/>
      <c r="AG499" s="49"/>
      <c r="AH499" s="49"/>
      <c r="AI499" s="49"/>
      <c r="AJ499" s="49"/>
      <c r="AK499" s="49"/>
      <c r="AL499" s="49"/>
      <c r="AM499" s="49"/>
      <c r="AN499" s="49"/>
      <c r="AO499" s="1"/>
      <c r="AP499" s="1"/>
    </row>
    <row r="500" spans="1:42" ht="15.75" customHeight="1">
      <c r="A500" s="1"/>
      <c r="B500" s="1"/>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34"/>
      <c r="AG500" s="49"/>
      <c r="AH500" s="49"/>
      <c r="AI500" s="49"/>
      <c r="AJ500" s="49"/>
      <c r="AK500" s="49"/>
      <c r="AL500" s="49"/>
      <c r="AM500" s="49"/>
      <c r="AN500" s="49"/>
      <c r="AO500" s="1"/>
      <c r="AP500" s="1"/>
    </row>
    <row r="501" spans="1:42" ht="15.75" customHeight="1">
      <c r="A501" s="1"/>
      <c r="B501" s="1"/>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34"/>
      <c r="AG501" s="49"/>
      <c r="AH501" s="49"/>
      <c r="AI501" s="49"/>
      <c r="AJ501" s="49"/>
      <c r="AK501" s="49"/>
      <c r="AL501" s="49"/>
      <c r="AM501" s="49"/>
      <c r="AN501" s="49"/>
      <c r="AO501" s="1"/>
      <c r="AP501" s="1"/>
    </row>
    <row r="502" spans="1:42" ht="15.75" customHeight="1">
      <c r="A502" s="1"/>
      <c r="B502" s="1"/>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34"/>
      <c r="AG502" s="49"/>
      <c r="AH502" s="49"/>
      <c r="AI502" s="49"/>
      <c r="AJ502" s="49"/>
      <c r="AK502" s="49"/>
      <c r="AL502" s="49"/>
      <c r="AM502" s="49"/>
      <c r="AN502" s="49"/>
      <c r="AO502" s="1"/>
      <c r="AP502" s="1"/>
    </row>
    <row r="503" spans="1:42" ht="15.75" customHeight="1">
      <c r="A503" s="1"/>
      <c r="B503" s="1"/>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34"/>
      <c r="AG503" s="49"/>
      <c r="AH503" s="49"/>
      <c r="AI503" s="49"/>
      <c r="AJ503" s="49"/>
      <c r="AK503" s="49"/>
      <c r="AL503" s="49"/>
      <c r="AM503" s="49"/>
      <c r="AN503" s="49"/>
      <c r="AO503" s="1"/>
      <c r="AP503" s="1"/>
    </row>
    <row r="504" spans="1:42" ht="15.75" customHeight="1">
      <c r="A504" s="1"/>
      <c r="B504" s="1"/>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34"/>
      <c r="AG504" s="49"/>
      <c r="AH504" s="49"/>
      <c r="AI504" s="49"/>
      <c r="AJ504" s="49"/>
      <c r="AK504" s="49"/>
      <c r="AL504" s="49"/>
      <c r="AM504" s="49"/>
      <c r="AN504" s="49"/>
      <c r="AO504" s="1"/>
      <c r="AP504" s="1"/>
    </row>
    <row r="505" spans="1:42" ht="15.75" customHeight="1">
      <c r="A505" s="1"/>
      <c r="B505" s="1"/>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34"/>
      <c r="AG505" s="49"/>
      <c r="AH505" s="49"/>
      <c r="AI505" s="49"/>
      <c r="AJ505" s="49"/>
      <c r="AK505" s="49"/>
      <c r="AL505" s="49"/>
      <c r="AM505" s="49"/>
      <c r="AN505" s="49"/>
      <c r="AO505" s="1"/>
      <c r="AP505" s="1"/>
    </row>
    <row r="506" spans="1:42" ht="15.75" customHeight="1">
      <c r="A506" s="1"/>
      <c r="B506" s="1"/>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34"/>
      <c r="AG506" s="49"/>
      <c r="AH506" s="49"/>
      <c r="AI506" s="49"/>
      <c r="AJ506" s="49"/>
      <c r="AK506" s="49"/>
      <c r="AL506" s="49"/>
      <c r="AM506" s="49"/>
      <c r="AN506" s="49"/>
      <c r="AO506" s="1"/>
      <c r="AP506" s="1"/>
    </row>
    <row r="507" spans="1:42" ht="15.75" customHeight="1">
      <c r="A507" s="1"/>
      <c r="B507" s="1"/>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34"/>
      <c r="AG507" s="49"/>
      <c r="AH507" s="49"/>
      <c r="AI507" s="49"/>
      <c r="AJ507" s="49"/>
      <c r="AK507" s="49"/>
      <c r="AL507" s="49"/>
      <c r="AM507" s="49"/>
      <c r="AN507" s="49"/>
      <c r="AO507" s="1"/>
      <c r="AP507" s="1"/>
    </row>
    <row r="508" spans="1:42" ht="15.75" customHeight="1">
      <c r="A508" s="1"/>
      <c r="B508" s="1"/>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34"/>
      <c r="AG508" s="49"/>
      <c r="AH508" s="49"/>
      <c r="AI508" s="49"/>
      <c r="AJ508" s="49"/>
      <c r="AK508" s="49"/>
      <c r="AL508" s="49"/>
      <c r="AM508" s="49"/>
      <c r="AN508" s="49"/>
      <c r="AO508" s="1"/>
      <c r="AP508" s="1"/>
    </row>
    <row r="509" spans="1:42" ht="15.75" customHeight="1">
      <c r="A509" s="1"/>
      <c r="B509" s="1"/>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34"/>
      <c r="AG509" s="49"/>
      <c r="AH509" s="49"/>
      <c r="AI509" s="49"/>
      <c r="AJ509" s="49"/>
      <c r="AK509" s="49"/>
      <c r="AL509" s="49"/>
      <c r="AM509" s="49"/>
      <c r="AN509" s="49"/>
      <c r="AO509" s="1"/>
      <c r="AP509" s="1"/>
    </row>
    <row r="510" spans="1:42" ht="15.75" customHeight="1">
      <c r="A510" s="1"/>
      <c r="B510" s="1"/>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34"/>
      <c r="AG510" s="49"/>
      <c r="AH510" s="49"/>
      <c r="AI510" s="49"/>
      <c r="AJ510" s="49"/>
      <c r="AK510" s="49"/>
      <c r="AL510" s="49"/>
      <c r="AM510" s="49"/>
      <c r="AN510" s="49"/>
      <c r="AO510" s="1"/>
      <c r="AP510" s="1"/>
    </row>
    <row r="511" spans="1:42" ht="15.75" customHeight="1">
      <c r="A511" s="1"/>
      <c r="B511" s="1"/>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34"/>
      <c r="AG511" s="49"/>
      <c r="AH511" s="49"/>
      <c r="AI511" s="49"/>
      <c r="AJ511" s="49"/>
      <c r="AK511" s="49"/>
      <c r="AL511" s="49"/>
      <c r="AM511" s="49"/>
      <c r="AN511" s="49"/>
      <c r="AO511" s="1"/>
      <c r="AP511" s="1"/>
    </row>
    <row r="512" spans="1:42" ht="15.75" customHeight="1">
      <c r="A512" s="1"/>
      <c r="B512" s="1"/>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34"/>
      <c r="AG512" s="49"/>
      <c r="AH512" s="49"/>
      <c r="AI512" s="49"/>
      <c r="AJ512" s="49"/>
      <c r="AK512" s="49"/>
      <c r="AL512" s="49"/>
      <c r="AM512" s="49"/>
      <c r="AN512" s="49"/>
      <c r="AO512" s="1"/>
      <c r="AP512" s="1"/>
    </row>
    <row r="513" spans="1:42" ht="15.75" customHeight="1">
      <c r="A513" s="1"/>
      <c r="B513" s="1"/>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34"/>
      <c r="AG513" s="49"/>
      <c r="AH513" s="49"/>
      <c r="AI513" s="49"/>
      <c r="AJ513" s="49"/>
      <c r="AK513" s="49"/>
      <c r="AL513" s="49"/>
      <c r="AM513" s="49"/>
      <c r="AN513" s="49"/>
      <c r="AO513" s="1"/>
      <c r="AP513" s="1"/>
    </row>
    <row r="514" spans="1:42" ht="15.75" customHeight="1">
      <c r="A514" s="1"/>
      <c r="B514" s="1"/>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34"/>
      <c r="AG514" s="49"/>
      <c r="AH514" s="49"/>
      <c r="AI514" s="49"/>
      <c r="AJ514" s="49"/>
      <c r="AK514" s="49"/>
      <c r="AL514" s="49"/>
      <c r="AM514" s="49"/>
      <c r="AN514" s="49"/>
      <c r="AO514" s="1"/>
      <c r="AP514" s="1"/>
    </row>
    <row r="515" spans="1:42" ht="15.75" customHeight="1">
      <c r="A515" s="1"/>
      <c r="B515" s="1"/>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34"/>
      <c r="AG515" s="49"/>
      <c r="AH515" s="49"/>
      <c r="AI515" s="49"/>
      <c r="AJ515" s="49"/>
      <c r="AK515" s="49"/>
      <c r="AL515" s="49"/>
      <c r="AM515" s="49"/>
      <c r="AN515" s="49"/>
      <c r="AO515" s="1"/>
      <c r="AP515" s="1"/>
    </row>
    <row r="516" spans="1:42" ht="15.75" customHeight="1">
      <c r="A516" s="1"/>
      <c r="B516" s="1"/>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34"/>
      <c r="AG516" s="49"/>
      <c r="AH516" s="49"/>
      <c r="AI516" s="49"/>
      <c r="AJ516" s="49"/>
      <c r="AK516" s="49"/>
      <c r="AL516" s="49"/>
      <c r="AM516" s="49"/>
      <c r="AN516" s="49"/>
      <c r="AO516" s="1"/>
      <c r="AP516" s="1"/>
    </row>
    <row r="517" spans="1:42" ht="15.75" customHeight="1">
      <c r="A517" s="1"/>
      <c r="B517" s="1"/>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34"/>
      <c r="AG517" s="49"/>
      <c r="AH517" s="49"/>
      <c r="AI517" s="49"/>
      <c r="AJ517" s="49"/>
      <c r="AK517" s="49"/>
      <c r="AL517" s="49"/>
      <c r="AM517" s="49"/>
      <c r="AN517" s="49"/>
      <c r="AO517" s="1"/>
      <c r="AP517" s="1"/>
    </row>
    <row r="518" spans="1:42" ht="15.75" customHeight="1">
      <c r="A518" s="1"/>
      <c r="B518" s="1"/>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34"/>
      <c r="AG518" s="49"/>
      <c r="AH518" s="49"/>
      <c r="AI518" s="49"/>
      <c r="AJ518" s="49"/>
      <c r="AK518" s="49"/>
      <c r="AL518" s="49"/>
      <c r="AM518" s="49"/>
      <c r="AN518" s="49"/>
      <c r="AO518" s="1"/>
      <c r="AP518" s="1"/>
    </row>
    <row r="519" spans="1:42" ht="15.75" customHeight="1">
      <c r="A519" s="1"/>
      <c r="B519" s="1"/>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34"/>
      <c r="AG519" s="49"/>
      <c r="AH519" s="49"/>
      <c r="AI519" s="49"/>
      <c r="AJ519" s="49"/>
      <c r="AK519" s="49"/>
      <c r="AL519" s="49"/>
      <c r="AM519" s="49"/>
      <c r="AN519" s="49"/>
      <c r="AO519" s="1"/>
      <c r="AP519" s="1"/>
    </row>
    <row r="520" spans="1:42" ht="15.75" customHeight="1">
      <c r="A520" s="1"/>
      <c r="B520" s="1"/>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34"/>
      <c r="AG520" s="49"/>
      <c r="AH520" s="49"/>
      <c r="AI520" s="49"/>
      <c r="AJ520" s="49"/>
      <c r="AK520" s="49"/>
      <c r="AL520" s="49"/>
      <c r="AM520" s="49"/>
      <c r="AN520" s="49"/>
      <c r="AO520" s="1"/>
      <c r="AP520" s="1"/>
    </row>
    <row r="521" spans="1:42" ht="15.75" customHeight="1">
      <c r="A521" s="1"/>
      <c r="B521" s="1"/>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34"/>
      <c r="AG521" s="49"/>
      <c r="AH521" s="49"/>
      <c r="AI521" s="49"/>
      <c r="AJ521" s="49"/>
      <c r="AK521" s="49"/>
      <c r="AL521" s="49"/>
      <c r="AM521" s="49"/>
      <c r="AN521" s="49"/>
      <c r="AO521" s="1"/>
      <c r="AP521" s="1"/>
    </row>
    <row r="522" spans="1:42" ht="15.75" customHeight="1">
      <c r="A522" s="1"/>
      <c r="B522" s="1"/>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34"/>
      <c r="AG522" s="49"/>
      <c r="AH522" s="49"/>
      <c r="AI522" s="49"/>
      <c r="AJ522" s="49"/>
      <c r="AK522" s="49"/>
      <c r="AL522" s="49"/>
      <c r="AM522" s="49"/>
      <c r="AN522" s="49"/>
      <c r="AO522" s="1"/>
      <c r="AP522" s="1"/>
    </row>
    <row r="523" spans="1:42" ht="15.75" customHeight="1">
      <c r="A523" s="1"/>
      <c r="B523" s="1"/>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34"/>
      <c r="AG523" s="49"/>
      <c r="AH523" s="49"/>
      <c r="AI523" s="49"/>
      <c r="AJ523" s="49"/>
      <c r="AK523" s="49"/>
      <c r="AL523" s="49"/>
      <c r="AM523" s="49"/>
      <c r="AN523" s="49"/>
      <c r="AO523" s="1"/>
      <c r="AP523" s="1"/>
    </row>
    <row r="524" spans="1:42" ht="15.75" customHeight="1">
      <c r="A524" s="1"/>
      <c r="B524" s="1"/>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34"/>
      <c r="AG524" s="49"/>
      <c r="AH524" s="49"/>
      <c r="AI524" s="49"/>
      <c r="AJ524" s="49"/>
      <c r="AK524" s="49"/>
      <c r="AL524" s="49"/>
      <c r="AM524" s="49"/>
      <c r="AN524" s="49"/>
      <c r="AO524" s="1"/>
      <c r="AP524" s="1"/>
    </row>
    <row r="525" spans="1:42" ht="15.75" customHeight="1">
      <c r="A525" s="1"/>
      <c r="B525" s="1"/>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34"/>
      <c r="AG525" s="49"/>
      <c r="AH525" s="49"/>
      <c r="AI525" s="49"/>
      <c r="AJ525" s="49"/>
      <c r="AK525" s="49"/>
      <c r="AL525" s="49"/>
      <c r="AM525" s="49"/>
      <c r="AN525" s="49"/>
      <c r="AO525" s="1"/>
      <c r="AP525" s="1"/>
    </row>
    <row r="526" spans="1:42" ht="15.75" customHeight="1">
      <c r="A526" s="1"/>
      <c r="B526" s="1"/>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34"/>
      <c r="AG526" s="49"/>
      <c r="AH526" s="49"/>
      <c r="AI526" s="49"/>
      <c r="AJ526" s="49"/>
      <c r="AK526" s="49"/>
      <c r="AL526" s="49"/>
      <c r="AM526" s="49"/>
      <c r="AN526" s="49"/>
      <c r="AO526" s="1"/>
      <c r="AP526" s="1"/>
    </row>
    <row r="527" spans="1:42" ht="15.75" customHeight="1">
      <c r="A527" s="1"/>
      <c r="B527" s="1"/>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34"/>
      <c r="AG527" s="49"/>
      <c r="AH527" s="49"/>
      <c r="AI527" s="49"/>
      <c r="AJ527" s="49"/>
      <c r="AK527" s="49"/>
      <c r="AL527" s="49"/>
      <c r="AM527" s="49"/>
      <c r="AN527" s="49"/>
      <c r="AO527" s="1"/>
      <c r="AP527" s="1"/>
    </row>
    <row r="528" spans="1:42" ht="15.75" customHeight="1">
      <c r="A528" s="1"/>
      <c r="B528" s="1"/>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34"/>
      <c r="AG528" s="49"/>
      <c r="AH528" s="49"/>
      <c r="AI528" s="49"/>
      <c r="AJ528" s="49"/>
      <c r="AK528" s="49"/>
      <c r="AL528" s="49"/>
      <c r="AM528" s="49"/>
      <c r="AN528" s="49"/>
      <c r="AO528" s="1"/>
      <c r="AP528" s="1"/>
    </row>
    <row r="529" spans="1:42" ht="15.75" customHeight="1">
      <c r="A529" s="1"/>
      <c r="B529" s="1"/>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34"/>
      <c r="AG529" s="49"/>
      <c r="AH529" s="49"/>
      <c r="AI529" s="49"/>
      <c r="AJ529" s="49"/>
      <c r="AK529" s="49"/>
      <c r="AL529" s="49"/>
      <c r="AM529" s="49"/>
      <c r="AN529" s="49"/>
      <c r="AO529" s="1"/>
      <c r="AP529" s="1"/>
    </row>
    <row r="530" spans="1:42" ht="15.75" customHeight="1">
      <c r="A530" s="1"/>
      <c r="B530" s="1"/>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34"/>
      <c r="AG530" s="49"/>
      <c r="AH530" s="49"/>
      <c r="AI530" s="49"/>
      <c r="AJ530" s="49"/>
      <c r="AK530" s="49"/>
      <c r="AL530" s="49"/>
      <c r="AM530" s="49"/>
      <c r="AN530" s="49"/>
      <c r="AO530" s="1"/>
      <c r="AP530" s="1"/>
    </row>
    <row r="531" spans="1:42" ht="15.75" customHeight="1">
      <c r="A531" s="1"/>
      <c r="B531" s="1"/>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34"/>
      <c r="AG531" s="49"/>
      <c r="AH531" s="49"/>
      <c r="AI531" s="49"/>
      <c r="AJ531" s="49"/>
      <c r="AK531" s="49"/>
      <c r="AL531" s="49"/>
      <c r="AM531" s="49"/>
      <c r="AN531" s="49"/>
      <c r="AO531" s="1"/>
      <c r="AP531" s="1"/>
    </row>
    <row r="532" spans="1:42" ht="15.75" customHeight="1">
      <c r="A532" s="1"/>
      <c r="B532" s="1"/>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34"/>
      <c r="AG532" s="49"/>
      <c r="AH532" s="49"/>
      <c r="AI532" s="49"/>
      <c r="AJ532" s="49"/>
      <c r="AK532" s="49"/>
      <c r="AL532" s="49"/>
      <c r="AM532" s="49"/>
      <c r="AN532" s="49"/>
      <c r="AO532" s="1"/>
      <c r="AP532" s="1"/>
    </row>
    <row r="533" spans="1:42" ht="15.75" customHeight="1">
      <c r="A533" s="1"/>
      <c r="B533" s="1"/>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34"/>
      <c r="AG533" s="49"/>
      <c r="AH533" s="49"/>
      <c r="AI533" s="49"/>
      <c r="AJ533" s="49"/>
      <c r="AK533" s="49"/>
      <c r="AL533" s="49"/>
      <c r="AM533" s="49"/>
      <c r="AN533" s="49"/>
      <c r="AO533" s="1"/>
      <c r="AP533" s="1"/>
    </row>
    <row r="534" spans="1:42" ht="15.75" customHeight="1">
      <c r="A534" s="1"/>
      <c r="B534" s="1"/>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34"/>
      <c r="AG534" s="49"/>
      <c r="AH534" s="49"/>
      <c r="AI534" s="49"/>
      <c r="AJ534" s="49"/>
      <c r="AK534" s="49"/>
      <c r="AL534" s="49"/>
      <c r="AM534" s="49"/>
      <c r="AN534" s="49"/>
      <c r="AO534" s="1"/>
      <c r="AP534" s="1"/>
    </row>
    <row r="535" spans="1:42" ht="15.75" customHeight="1">
      <c r="A535" s="1"/>
      <c r="B535" s="1"/>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34"/>
      <c r="AG535" s="49"/>
      <c r="AH535" s="49"/>
      <c r="AI535" s="49"/>
      <c r="AJ535" s="49"/>
      <c r="AK535" s="49"/>
      <c r="AL535" s="49"/>
      <c r="AM535" s="49"/>
      <c r="AN535" s="49"/>
      <c r="AO535" s="1"/>
      <c r="AP535" s="1"/>
    </row>
    <row r="536" spans="1:42" ht="15.75" customHeight="1">
      <c r="A536" s="1"/>
      <c r="B536" s="1"/>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34"/>
      <c r="AG536" s="49"/>
      <c r="AH536" s="49"/>
      <c r="AI536" s="49"/>
      <c r="AJ536" s="49"/>
      <c r="AK536" s="49"/>
      <c r="AL536" s="49"/>
      <c r="AM536" s="49"/>
      <c r="AN536" s="49"/>
      <c r="AO536" s="1"/>
      <c r="AP536" s="1"/>
    </row>
    <row r="537" spans="1:42" ht="15.75" customHeight="1">
      <c r="A537" s="1"/>
      <c r="B537" s="1"/>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34"/>
      <c r="AG537" s="49"/>
      <c r="AH537" s="49"/>
      <c r="AI537" s="49"/>
      <c r="AJ537" s="49"/>
      <c r="AK537" s="49"/>
      <c r="AL537" s="49"/>
      <c r="AM537" s="49"/>
      <c r="AN537" s="49"/>
      <c r="AO537" s="1"/>
      <c r="AP537" s="1"/>
    </row>
    <row r="538" spans="1:42" ht="15.75" customHeight="1">
      <c r="A538" s="1"/>
      <c r="B538" s="1"/>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34"/>
      <c r="AG538" s="49"/>
      <c r="AH538" s="49"/>
      <c r="AI538" s="49"/>
      <c r="AJ538" s="49"/>
      <c r="AK538" s="49"/>
      <c r="AL538" s="49"/>
      <c r="AM538" s="49"/>
      <c r="AN538" s="49"/>
      <c r="AO538" s="1"/>
      <c r="AP538" s="1"/>
    </row>
    <row r="539" spans="1:42" ht="15.75" customHeight="1">
      <c r="A539" s="1"/>
      <c r="B539" s="1"/>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34"/>
      <c r="AG539" s="49"/>
      <c r="AH539" s="49"/>
      <c r="AI539" s="49"/>
      <c r="AJ539" s="49"/>
      <c r="AK539" s="49"/>
      <c r="AL539" s="49"/>
      <c r="AM539" s="49"/>
      <c r="AN539" s="49"/>
      <c r="AO539" s="1"/>
      <c r="AP539" s="1"/>
    </row>
    <row r="540" spans="1:42" ht="15.75" customHeight="1">
      <c r="A540" s="1"/>
      <c r="B540" s="1"/>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34"/>
      <c r="AG540" s="49"/>
      <c r="AH540" s="49"/>
      <c r="AI540" s="49"/>
      <c r="AJ540" s="49"/>
      <c r="AK540" s="49"/>
      <c r="AL540" s="49"/>
      <c r="AM540" s="49"/>
      <c r="AN540" s="49"/>
      <c r="AO540" s="1"/>
      <c r="AP540" s="1"/>
    </row>
    <row r="541" spans="1:42" ht="15.75" customHeight="1">
      <c r="A541" s="1"/>
      <c r="B541" s="1"/>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34"/>
      <c r="AG541" s="49"/>
      <c r="AH541" s="49"/>
      <c r="AI541" s="49"/>
      <c r="AJ541" s="49"/>
      <c r="AK541" s="49"/>
      <c r="AL541" s="49"/>
      <c r="AM541" s="49"/>
      <c r="AN541" s="49"/>
      <c r="AO541" s="1"/>
      <c r="AP541" s="1"/>
    </row>
    <row r="542" spans="1:42" ht="15.75" customHeight="1">
      <c r="A542" s="1"/>
      <c r="B542" s="1"/>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34"/>
      <c r="AG542" s="49"/>
      <c r="AH542" s="49"/>
      <c r="AI542" s="49"/>
      <c r="AJ542" s="49"/>
      <c r="AK542" s="49"/>
      <c r="AL542" s="49"/>
      <c r="AM542" s="49"/>
      <c r="AN542" s="49"/>
      <c r="AO542" s="1"/>
      <c r="AP542" s="1"/>
    </row>
    <row r="543" spans="1:42" ht="15.75" customHeight="1">
      <c r="A543" s="1"/>
      <c r="B543" s="1"/>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34"/>
      <c r="AG543" s="49"/>
      <c r="AH543" s="49"/>
      <c r="AI543" s="49"/>
      <c r="AJ543" s="49"/>
      <c r="AK543" s="49"/>
      <c r="AL543" s="49"/>
      <c r="AM543" s="49"/>
      <c r="AN543" s="49"/>
      <c r="AO543" s="1"/>
      <c r="AP543" s="1"/>
    </row>
    <row r="544" spans="1:42" ht="15.75" customHeight="1">
      <c r="A544" s="1"/>
      <c r="B544" s="1"/>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34"/>
      <c r="AG544" s="49"/>
      <c r="AH544" s="49"/>
      <c r="AI544" s="49"/>
      <c r="AJ544" s="49"/>
      <c r="AK544" s="49"/>
      <c r="AL544" s="49"/>
      <c r="AM544" s="49"/>
      <c r="AN544" s="49"/>
      <c r="AO544" s="1"/>
      <c r="AP544" s="1"/>
    </row>
    <row r="545" spans="1:42" ht="15.75" customHeight="1">
      <c r="A545" s="1"/>
      <c r="B545" s="1"/>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34"/>
      <c r="AG545" s="49"/>
      <c r="AH545" s="49"/>
      <c r="AI545" s="49"/>
      <c r="AJ545" s="49"/>
      <c r="AK545" s="49"/>
      <c r="AL545" s="49"/>
      <c r="AM545" s="49"/>
      <c r="AN545" s="49"/>
      <c r="AO545" s="1"/>
      <c r="AP545" s="1"/>
    </row>
    <row r="546" spans="1:42" ht="15.75" customHeight="1">
      <c r="A546" s="1"/>
      <c r="B546" s="1"/>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34"/>
      <c r="AG546" s="49"/>
      <c r="AH546" s="49"/>
      <c r="AI546" s="49"/>
      <c r="AJ546" s="49"/>
      <c r="AK546" s="49"/>
      <c r="AL546" s="49"/>
      <c r="AM546" s="49"/>
      <c r="AN546" s="49"/>
      <c r="AO546" s="1"/>
      <c r="AP546" s="1"/>
    </row>
    <row r="547" spans="1:42" ht="15.75" customHeight="1">
      <c r="A547" s="1"/>
      <c r="B547" s="1"/>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34"/>
      <c r="AG547" s="49"/>
      <c r="AH547" s="49"/>
      <c r="AI547" s="49"/>
      <c r="AJ547" s="49"/>
      <c r="AK547" s="49"/>
      <c r="AL547" s="49"/>
      <c r="AM547" s="49"/>
      <c r="AN547" s="49"/>
      <c r="AO547" s="1"/>
      <c r="AP547" s="1"/>
    </row>
    <row r="548" spans="1:42" ht="15.75" customHeight="1">
      <c r="A548" s="1"/>
      <c r="B548" s="1"/>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34"/>
      <c r="AG548" s="49"/>
      <c r="AH548" s="49"/>
      <c r="AI548" s="49"/>
      <c r="AJ548" s="49"/>
      <c r="AK548" s="49"/>
      <c r="AL548" s="49"/>
      <c r="AM548" s="49"/>
      <c r="AN548" s="49"/>
      <c r="AO548" s="1"/>
      <c r="AP548" s="1"/>
    </row>
    <row r="549" spans="1:42" ht="15.75" customHeight="1">
      <c r="A549" s="1"/>
      <c r="B549" s="1"/>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34"/>
      <c r="AG549" s="49"/>
      <c r="AH549" s="49"/>
      <c r="AI549" s="49"/>
      <c r="AJ549" s="49"/>
      <c r="AK549" s="49"/>
      <c r="AL549" s="49"/>
      <c r="AM549" s="49"/>
      <c r="AN549" s="49"/>
      <c r="AO549" s="1"/>
      <c r="AP549" s="1"/>
    </row>
    <row r="550" spans="1:42" ht="15.75" customHeight="1">
      <c r="A550" s="1"/>
      <c r="B550" s="1"/>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34"/>
      <c r="AG550" s="49"/>
      <c r="AH550" s="49"/>
      <c r="AI550" s="49"/>
      <c r="AJ550" s="49"/>
      <c r="AK550" s="49"/>
      <c r="AL550" s="49"/>
      <c r="AM550" s="49"/>
      <c r="AN550" s="49"/>
      <c r="AO550" s="1"/>
      <c r="AP550" s="1"/>
    </row>
    <row r="551" spans="1:42" ht="15.75" customHeight="1">
      <c r="A551" s="1"/>
      <c r="B551" s="1"/>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34"/>
      <c r="AG551" s="49"/>
      <c r="AH551" s="49"/>
      <c r="AI551" s="49"/>
      <c r="AJ551" s="49"/>
      <c r="AK551" s="49"/>
      <c r="AL551" s="49"/>
      <c r="AM551" s="49"/>
      <c r="AN551" s="49"/>
      <c r="AO551" s="1"/>
      <c r="AP551" s="1"/>
    </row>
    <row r="552" spans="1:42" ht="15.75" customHeight="1">
      <c r="A552" s="1"/>
      <c r="B552" s="1"/>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34"/>
      <c r="AG552" s="49"/>
      <c r="AH552" s="49"/>
      <c r="AI552" s="49"/>
      <c r="AJ552" s="49"/>
      <c r="AK552" s="49"/>
      <c r="AL552" s="49"/>
      <c r="AM552" s="49"/>
      <c r="AN552" s="49"/>
      <c r="AO552" s="1"/>
      <c r="AP552" s="1"/>
    </row>
    <row r="553" spans="1:42" ht="15.75" customHeight="1">
      <c r="A553" s="1"/>
      <c r="B553" s="1"/>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34"/>
      <c r="AG553" s="49"/>
      <c r="AH553" s="49"/>
      <c r="AI553" s="49"/>
      <c r="AJ553" s="49"/>
      <c r="AK553" s="49"/>
      <c r="AL553" s="49"/>
      <c r="AM553" s="49"/>
      <c r="AN553" s="49"/>
      <c r="AO553" s="1"/>
      <c r="AP553" s="1"/>
    </row>
    <row r="554" spans="1:42" ht="15.75" customHeight="1">
      <c r="A554" s="1"/>
      <c r="B554" s="1"/>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34"/>
      <c r="AG554" s="49"/>
      <c r="AH554" s="49"/>
      <c r="AI554" s="49"/>
      <c r="AJ554" s="49"/>
      <c r="AK554" s="49"/>
      <c r="AL554" s="49"/>
      <c r="AM554" s="49"/>
      <c r="AN554" s="49"/>
      <c r="AO554" s="1"/>
      <c r="AP554" s="1"/>
    </row>
    <row r="555" spans="1:42" ht="15.75" customHeight="1">
      <c r="A555" s="1"/>
      <c r="B555" s="1"/>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34"/>
      <c r="AG555" s="49"/>
      <c r="AH555" s="49"/>
      <c r="AI555" s="49"/>
      <c r="AJ555" s="49"/>
      <c r="AK555" s="49"/>
      <c r="AL555" s="49"/>
      <c r="AM555" s="49"/>
      <c r="AN555" s="49"/>
      <c r="AO555" s="1"/>
      <c r="AP555" s="1"/>
    </row>
    <row r="556" spans="1:42" ht="15.75" customHeight="1">
      <c r="A556" s="1"/>
      <c r="B556" s="1"/>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34"/>
      <c r="AG556" s="49"/>
      <c r="AH556" s="49"/>
      <c r="AI556" s="49"/>
      <c r="AJ556" s="49"/>
      <c r="AK556" s="49"/>
      <c r="AL556" s="49"/>
      <c r="AM556" s="49"/>
      <c r="AN556" s="49"/>
      <c r="AO556" s="1"/>
      <c r="AP556" s="1"/>
    </row>
    <row r="557" spans="1:42" ht="15.75" customHeight="1">
      <c r="A557" s="1"/>
      <c r="B557" s="1"/>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34"/>
      <c r="AG557" s="49"/>
      <c r="AH557" s="49"/>
      <c r="AI557" s="49"/>
      <c r="AJ557" s="49"/>
      <c r="AK557" s="49"/>
      <c r="AL557" s="49"/>
      <c r="AM557" s="49"/>
      <c r="AN557" s="49"/>
      <c r="AO557" s="1"/>
      <c r="AP557" s="1"/>
    </row>
    <row r="558" spans="1:42" ht="15.75" customHeight="1">
      <c r="A558" s="1"/>
      <c r="B558" s="1"/>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34"/>
      <c r="AG558" s="49"/>
      <c r="AH558" s="49"/>
      <c r="AI558" s="49"/>
      <c r="AJ558" s="49"/>
      <c r="AK558" s="49"/>
      <c r="AL558" s="49"/>
      <c r="AM558" s="49"/>
      <c r="AN558" s="49"/>
      <c r="AO558" s="1"/>
      <c r="AP558" s="1"/>
    </row>
    <row r="559" spans="1:42" ht="15.75" customHeight="1">
      <c r="A559" s="1"/>
      <c r="B559" s="1"/>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34"/>
      <c r="AG559" s="49"/>
      <c r="AH559" s="49"/>
      <c r="AI559" s="49"/>
      <c r="AJ559" s="49"/>
      <c r="AK559" s="49"/>
      <c r="AL559" s="49"/>
      <c r="AM559" s="49"/>
      <c r="AN559" s="49"/>
      <c r="AO559" s="1"/>
      <c r="AP559" s="1"/>
    </row>
    <row r="560" spans="1:42" ht="15.75" customHeight="1">
      <c r="A560" s="1"/>
      <c r="B560" s="1"/>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34"/>
      <c r="AG560" s="49"/>
      <c r="AH560" s="49"/>
      <c r="AI560" s="49"/>
      <c r="AJ560" s="49"/>
      <c r="AK560" s="49"/>
      <c r="AL560" s="49"/>
      <c r="AM560" s="49"/>
      <c r="AN560" s="49"/>
      <c r="AO560" s="1"/>
      <c r="AP560" s="1"/>
    </row>
    <row r="561" spans="1:42" ht="15.75" customHeight="1">
      <c r="A561" s="1"/>
      <c r="B561" s="1"/>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34"/>
      <c r="AG561" s="49"/>
      <c r="AH561" s="49"/>
      <c r="AI561" s="49"/>
      <c r="AJ561" s="49"/>
      <c r="AK561" s="49"/>
      <c r="AL561" s="49"/>
      <c r="AM561" s="49"/>
      <c r="AN561" s="49"/>
      <c r="AO561" s="1"/>
      <c r="AP561" s="1"/>
    </row>
    <row r="562" spans="1:42" ht="15.75" customHeight="1">
      <c r="A562" s="1"/>
      <c r="B562" s="1"/>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34"/>
      <c r="AG562" s="49"/>
      <c r="AH562" s="49"/>
      <c r="AI562" s="49"/>
      <c r="AJ562" s="49"/>
      <c r="AK562" s="49"/>
      <c r="AL562" s="49"/>
      <c r="AM562" s="49"/>
      <c r="AN562" s="49"/>
      <c r="AO562" s="1"/>
      <c r="AP562" s="1"/>
    </row>
    <row r="563" spans="1:42" ht="15.75" customHeight="1">
      <c r="A563" s="1"/>
      <c r="B563" s="1"/>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34"/>
      <c r="AG563" s="49"/>
      <c r="AH563" s="49"/>
      <c r="AI563" s="49"/>
      <c r="AJ563" s="49"/>
      <c r="AK563" s="49"/>
      <c r="AL563" s="49"/>
      <c r="AM563" s="49"/>
      <c r="AN563" s="49"/>
      <c r="AO563" s="1"/>
      <c r="AP563" s="1"/>
    </row>
    <row r="564" spans="1:42" ht="15.75" customHeight="1">
      <c r="A564" s="1"/>
      <c r="B564" s="1"/>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34"/>
      <c r="AG564" s="49"/>
      <c r="AH564" s="49"/>
      <c r="AI564" s="49"/>
      <c r="AJ564" s="49"/>
      <c r="AK564" s="49"/>
      <c r="AL564" s="49"/>
      <c r="AM564" s="49"/>
      <c r="AN564" s="49"/>
      <c r="AO564" s="1"/>
      <c r="AP564" s="1"/>
    </row>
    <row r="565" spans="1:42" ht="15.75" customHeight="1">
      <c r="A565" s="1"/>
      <c r="B565" s="1"/>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34"/>
      <c r="AG565" s="49"/>
      <c r="AH565" s="49"/>
      <c r="AI565" s="49"/>
      <c r="AJ565" s="49"/>
      <c r="AK565" s="49"/>
      <c r="AL565" s="49"/>
      <c r="AM565" s="49"/>
      <c r="AN565" s="49"/>
      <c r="AO565" s="1"/>
      <c r="AP565" s="1"/>
    </row>
    <row r="566" spans="1:42" ht="15.75" customHeight="1">
      <c r="A566" s="1"/>
      <c r="B566" s="1"/>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34"/>
      <c r="AG566" s="49"/>
      <c r="AH566" s="49"/>
      <c r="AI566" s="49"/>
      <c r="AJ566" s="49"/>
      <c r="AK566" s="49"/>
      <c r="AL566" s="49"/>
      <c r="AM566" s="49"/>
      <c r="AN566" s="49"/>
      <c r="AO566" s="1"/>
      <c r="AP566" s="1"/>
    </row>
    <row r="567" spans="1:42" ht="15.75" customHeight="1">
      <c r="A567" s="1"/>
      <c r="B567" s="1"/>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34"/>
      <c r="AG567" s="49"/>
      <c r="AH567" s="49"/>
      <c r="AI567" s="49"/>
      <c r="AJ567" s="49"/>
      <c r="AK567" s="49"/>
      <c r="AL567" s="49"/>
      <c r="AM567" s="49"/>
      <c r="AN567" s="49"/>
      <c r="AO567" s="1"/>
      <c r="AP567" s="1"/>
    </row>
    <row r="568" spans="1:42" ht="15.75" customHeight="1">
      <c r="A568" s="1"/>
      <c r="B568" s="1"/>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34"/>
      <c r="AG568" s="49"/>
      <c r="AH568" s="49"/>
      <c r="AI568" s="49"/>
      <c r="AJ568" s="49"/>
      <c r="AK568" s="49"/>
      <c r="AL568" s="49"/>
      <c r="AM568" s="49"/>
      <c r="AN568" s="49"/>
      <c r="AO568" s="1"/>
      <c r="AP568" s="1"/>
    </row>
    <row r="569" spans="1:42" ht="15.75" customHeight="1">
      <c r="A569" s="1"/>
      <c r="B569" s="1"/>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34"/>
      <c r="AG569" s="49"/>
      <c r="AH569" s="49"/>
      <c r="AI569" s="49"/>
      <c r="AJ569" s="49"/>
      <c r="AK569" s="49"/>
      <c r="AL569" s="49"/>
      <c r="AM569" s="49"/>
      <c r="AN569" s="49"/>
      <c r="AO569" s="1"/>
      <c r="AP569" s="1"/>
    </row>
    <row r="570" spans="1:42" ht="15.75" customHeight="1">
      <c r="A570" s="1"/>
      <c r="B570" s="1"/>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34"/>
      <c r="AG570" s="49"/>
      <c r="AH570" s="49"/>
      <c r="AI570" s="49"/>
      <c r="AJ570" s="49"/>
      <c r="AK570" s="49"/>
      <c r="AL570" s="49"/>
      <c r="AM570" s="49"/>
      <c r="AN570" s="49"/>
      <c r="AO570" s="1"/>
      <c r="AP570" s="1"/>
    </row>
    <row r="571" spans="1:42" ht="15.75" customHeight="1">
      <c r="A571" s="1"/>
      <c r="B571" s="1"/>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34"/>
      <c r="AG571" s="49"/>
      <c r="AH571" s="49"/>
      <c r="AI571" s="49"/>
      <c r="AJ571" s="49"/>
      <c r="AK571" s="49"/>
      <c r="AL571" s="49"/>
      <c r="AM571" s="49"/>
      <c r="AN571" s="49"/>
      <c r="AO571" s="1"/>
      <c r="AP571" s="1"/>
    </row>
    <row r="572" spans="1:42" ht="15.75" customHeight="1">
      <c r="A572" s="1"/>
      <c r="B572" s="1"/>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34"/>
      <c r="AG572" s="49"/>
      <c r="AH572" s="49"/>
      <c r="AI572" s="49"/>
      <c r="AJ572" s="49"/>
      <c r="AK572" s="49"/>
      <c r="AL572" s="49"/>
      <c r="AM572" s="49"/>
      <c r="AN572" s="49"/>
      <c r="AO572" s="1"/>
      <c r="AP572" s="1"/>
    </row>
    <row r="573" spans="1:42" ht="15.75" customHeight="1">
      <c r="A573" s="1"/>
      <c r="B573" s="1"/>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34"/>
      <c r="AG573" s="49"/>
      <c r="AH573" s="49"/>
      <c r="AI573" s="49"/>
      <c r="AJ573" s="49"/>
      <c r="AK573" s="49"/>
      <c r="AL573" s="49"/>
      <c r="AM573" s="49"/>
      <c r="AN573" s="49"/>
      <c r="AO573" s="1"/>
      <c r="AP573" s="1"/>
    </row>
    <row r="574" spans="1:42" ht="15.75" customHeight="1">
      <c r="A574" s="1"/>
      <c r="B574" s="1"/>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34"/>
      <c r="AG574" s="49"/>
      <c r="AH574" s="49"/>
      <c r="AI574" s="49"/>
      <c r="AJ574" s="49"/>
      <c r="AK574" s="49"/>
      <c r="AL574" s="49"/>
      <c r="AM574" s="49"/>
      <c r="AN574" s="49"/>
      <c r="AO574" s="1"/>
      <c r="AP574" s="1"/>
    </row>
    <row r="575" spans="1:42" ht="15.75" customHeight="1">
      <c r="A575" s="1"/>
      <c r="B575" s="1"/>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34"/>
      <c r="AG575" s="49"/>
      <c r="AH575" s="49"/>
      <c r="AI575" s="49"/>
      <c r="AJ575" s="49"/>
      <c r="AK575" s="49"/>
      <c r="AL575" s="49"/>
      <c r="AM575" s="49"/>
      <c r="AN575" s="49"/>
      <c r="AO575" s="1"/>
      <c r="AP575" s="1"/>
    </row>
    <row r="576" spans="1:42" ht="15.75" customHeight="1">
      <c r="A576" s="1"/>
      <c r="B576" s="1"/>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34"/>
      <c r="AG576" s="49"/>
      <c r="AH576" s="49"/>
      <c r="AI576" s="49"/>
      <c r="AJ576" s="49"/>
      <c r="AK576" s="49"/>
      <c r="AL576" s="49"/>
      <c r="AM576" s="49"/>
      <c r="AN576" s="49"/>
      <c r="AO576" s="1"/>
      <c r="AP576" s="1"/>
    </row>
    <row r="577" spans="1:42" ht="15.75" customHeight="1">
      <c r="A577" s="1"/>
      <c r="B577" s="1"/>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34"/>
      <c r="AG577" s="49"/>
      <c r="AH577" s="49"/>
      <c r="AI577" s="49"/>
      <c r="AJ577" s="49"/>
      <c r="AK577" s="49"/>
      <c r="AL577" s="49"/>
      <c r="AM577" s="49"/>
      <c r="AN577" s="49"/>
      <c r="AO577" s="1"/>
      <c r="AP577" s="1"/>
    </row>
    <row r="578" spans="1:42" ht="15.75" customHeight="1">
      <c r="A578" s="1"/>
      <c r="B578" s="1"/>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34"/>
      <c r="AG578" s="49"/>
      <c r="AH578" s="49"/>
      <c r="AI578" s="49"/>
      <c r="AJ578" s="49"/>
      <c r="AK578" s="49"/>
      <c r="AL578" s="49"/>
      <c r="AM578" s="49"/>
      <c r="AN578" s="49"/>
      <c r="AO578" s="1"/>
      <c r="AP578" s="1"/>
    </row>
    <row r="579" spans="1:42" ht="15.75" customHeight="1">
      <c r="A579" s="1"/>
      <c r="B579" s="1"/>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34"/>
      <c r="AG579" s="49"/>
      <c r="AH579" s="49"/>
      <c r="AI579" s="49"/>
      <c r="AJ579" s="49"/>
      <c r="AK579" s="49"/>
      <c r="AL579" s="49"/>
      <c r="AM579" s="49"/>
      <c r="AN579" s="49"/>
      <c r="AO579" s="1"/>
      <c r="AP579" s="1"/>
    </row>
    <row r="580" spans="1:42" ht="15.75" customHeight="1">
      <c r="A580" s="1"/>
      <c r="B580" s="1"/>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34"/>
      <c r="AG580" s="49"/>
      <c r="AH580" s="49"/>
      <c r="AI580" s="49"/>
      <c r="AJ580" s="49"/>
      <c r="AK580" s="49"/>
      <c r="AL580" s="49"/>
      <c r="AM580" s="49"/>
      <c r="AN580" s="49"/>
      <c r="AO580" s="1"/>
      <c r="AP580" s="1"/>
    </row>
    <row r="581" spans="1:42" ht="15.75" customHeight="1">
      <c r="A581" s="1"/>
      <c r="B581" s="1"/>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34"/>
      <c r="AG581" s="49"/>
      <c r="AH581" s="49"/>
      <c r="AI581" s="49"/>
      <c r="AJ581" s="49"/>
      <c r="AK581" s="49"/>
      <c r="AL581" s="49"/>
      <c r="AM581" s="49"/>
      <c r="AN581" s="49"/>
      <c r="AO581" s="1"/>
      <c r="AP581" s="1"/>
    </row>
    <row r="582" spans="1:42" ht="15.75" customHeight="1">
      <c r="A582" s="1"/>
      <c r="B582" s="1"/>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34"/>
      <c r="AG582" s="49"/>
      <c r="AH582" s="49"/>
      <c r="AI582" s="49"/>
      <c r="AJ582" s="49"/>
      <c r="AK582" s="49"/>
      <c r="AL582" s="49"/>
      <c r="AM582" s="49"/>
      <c r="AN582" s="49"/>
      <c r="AO582" s="1"/>
      <c r="AP582" s="1"/>
    </row>
    <row r="583" spans="1:42" ht="15.75" customHeight="1">
      <c r="A583" s="1"/>
      <c r="B583" s="1"/>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34"/>
      <c r="AG583" s="49"/>
      <c r="AH583" s="49"/>
      <c r="AI583" s="49"/>
      <c r="AJ583" s="49"/>
      <c r="AK583" s="49"/>
      <c r="AL583" s="49"/>
      <c r="AM583" s="49"/>
      <c r="AN583" s="49"/>
      <c r="AO583" s="1"/>
      <c r="AP583" s="1"/>
    </row>
    <row r="584" spans="1:42" ht="15.75" customHeight="1">
      <c r="A584" s="1"/>
      <c r="B584" s="1"/>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34"/>
      <c r="AG584" s="49"/>
      <c r="AH584" s="49"/>
      <c r="AI584" s="49"/>
      <c r="AJ584" s="49"/>
      <c r="AK584" s="49"/>
      <c r="AL584" s="49"/>
      <c r="AM584" s="49"/>
      <c r="AN584" s="49"/>
      <c r="AO584" s="1"/>
      <c r="AP584" s="1"/>
    </row>
    <row r="585" spans="1:42" ht="15.75" customHeight="1">
      <c r="A585" s="1"/>
      <c r="B585" s="1"/>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34"/>
      <c r="AG585" s="49"/>
      <c r="AH585" s="49"/>
      <c r="AI585" s="49"/>
      <c r="AJ585" s="49"/>
      <c r="AK585" s="49"/>
      <c r="AL585" s="49"/>
      <c r="AM585" s="49"/>
      <c r="AN585" s="49"/>
      <c r="AO585" s="1"/>
      <c r="AP585" s="1"/>
    </row>
    <row r="586" spans="1:42" ht="15.75" customHeight="1">
      <c r="A586" s="1"/>
      <c r="B586" s="1"/>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34"/>
      <c r="AG586" s="49"/>
      <c r="AH586" s="49"/>
      <c r="AI586" s="49"/>
      <c r="AJ586" s="49"/>
      <c r="AK586" s="49"/>
      <c r="AL586" s="49"/>
      <c r="AM586" s="49"/>
      <c r="AN586" s="49"/>
      <c r="AO586" s="1"/>
      <c r="AP586" s="1"/>
    </row>
    <row r="587" spans="1:42" ht="15.75" customHeight="1">
      <c r="A587" s="1"/>
      <c r="B587" s="1"/>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34"/>
      <c r="AG587" s="49"/>
      <c r="AH587" s="49"/>
      <c r="AI587" s="49"/>
      <c r="AJ587" s="49"/>
      <c r="AK587" s="49"/>
      <c r="AL587" s="49"/>
      <c r="AM587" s="49"/>
      <c r="AN587" s="49"/>
      <c r="AO587" s="1"/>
      <c r="AP587" s="1"/>
    </row>
    <row r="588" spans="1:42" ht="15.75" customHeight="1">
      <c r="A588" s="1"/>
      <c r="B588" s="1"/>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34"/>
      <c r="AG588" s="49"/>
      <c r="AH588" s="49"/>
      <c r="AI588" s="49"/>
      <c r="AJ588" s="49"/>
      <c r="AK588" s="49"/>
      <c r="AL588" s="49"/>
      <c r="AM588" s="49"/>
      <c r="AN588" s="49"/>
      <c r="AO588" s="1"/>
      <c r="AP588" s="1"/>
    </row>
    <row r="589" spans="1:42" ht="15.75" customHeight="1">
      <c r="A589" s="1"/>
      <c r="B589" s="1"/>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34"/>
      <c r="AG589" s="49"/>
      <c r="AH589" s="49"/>
      <c r="AI589" s="49"/>
      <c r="AJ589" s="49"/>
      <c r="AK589" s="49"/>
      <c r="AL589" s="49"/>
      <c r="AM589" s="49"/>
      <c r="AN589" s="49"/>
      <c r="AO589" s="1"/>
      <c r="AP589" s="1"/>
    </row>
    <row r="590" spans="1:42" ht="15.75" customHeight="1">
      <c r="A590" s="1"/>
      <c r="B590" s="1"/>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34"/>
      <c r="AG590" s="49"/>
      <c r="AH590" s="49"/>
      <c r="AI590" s="49"/>
      <c r="AJ590" s="49"/>
      <c r="AK590" s="49"/>
      <c r="AL590" s="49"/>
      <c r="AM590" s="49"/>
      <c r="AN590" s="49"/>
      <c r="AO590" s="1"/>
      <c r="AP590" s="1"/>
    </row>
    <row r="591" spans="1:42" ht="15.75" customHeight="1">
      <c r="A591" s="1"/>
      <c r="B591" s="1"/>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34"/>
      <c r="AG591" s="49"/>
      <c r="AH591" s="49"/>
      <c r="AI591" s="49"/>
      <c r="AJ591" s="49"/>
      <c r="AK591" s="49"/>
      <c r="AL591" s="49"/>
      <c r="AM591" s="49"/>
      <c r="AN591" s="49"/>
      <c r="AO591" s="1"/>
      <c r="AP591" s="1"/>
    </row>
    <row r="592" spans="1:42" ht="15.75" customHeight="1">
      <c r="A592" s="1"/>
      <c r="B592" s="1"/>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34"/>
      <c r="AG592" s="49"/>
      <c r="AH592" s="49"/>
      <c r="AI592" s="49"/>
      <c r="AJ592" s="49"/>
      <c r="AK592" s="49"/>
      <c r="AL592" s="49"/>
      <c r="AM592" s="49"/>
      <c r="AN592" s="49"/>
      <c r="AO592" s="1"/>
      <c r="AP592" s="1"/>
    </row>
    <row r="593" spans="1:42" ht="15.75" customHeight="1">
      <c r="A593" s="1"/>
      <c r="B593" s="1"/>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34"/>
      <c r="AG593" s="49"/>
      <c r="AH593" s="49"/>
      <c r="AI593" s="49"/>
      <c r="AJ593" s="49"/>
      <c r="AK593" s="49"/>
      <c r="AL593" s="49"/>
      <c r="AM593" s="49"/>
      <c r="AN593" s="49"/>
      <c r="AO593" s="1"/>
      <c r="AP593" s="1"/>
    </row>
    <row r="594" spans="1:42" ht="15.75" customHeight="1">
      <c r="A594" s="1"/>
      <c r="B594" s="1"/>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34"/>
      <c r="AG594" s="49"/>
      <c r="AH594" s="49"/>
      <c r="AI594" s="49"/>
      <c r="AJ594" s="49"/>
      <c r="AK594" s="49"/>
      <c r="AL594" s="49"/>
      <c r="AM594" s="49"/>
      <c r="AN594" s="49"/>
      <c r="AO594" s="1"/>
      <c r="AP594" s="1"/>
    </row>
    <row r="595" spans="1:42" ht="15.75" customHeight="1">
      <c r="A595" s="1"/>
      <c r="B595" s="1"/>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34"/>
      <c r="AG595" s="49"/>
      <c r="AH595" s="49"/>
      <c r="AI595" s="49"/>
      <c r="AJ595" s="49"/>
      <c r="AK595" s="49"/>
      <c r="AL595" s="49"/>
      <c r="AM595" s="49"/>
      <c r="AN595" s="49"/>
      <c r="AO595" s="1"/>
      <c r="AP595" s="1"/>
    </row>
    <row r="596" spans="1:42" ht="15.75" customHeight="1">
      <c r="A596" s="1"/>
      <c r="B596" s="1"/>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34"/>
      <c r="AG596" s="49"/>
      <c r="AH596" s="49"/>
      <c r="AI596" s="49"/>
      <c r="AJ596" s="49"/>
      <c r="AK596" s="49"/>
      <c r="AL596" s="49"/>
      <c r="AM596" s="49"/>
      <c r="AN596" s="49"/>
      <c r="AO596" s="1"/>
      <c r="AP596" s="1"/>
    </row>
    <row r="597" spans="1:42" ht="15.75" customHeight="1">
      <c r="A597" s="1"/>
      <c r="B597" s="1"/>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34"/>
      <c r="AG597" s="49"/>
      <c r="AH597" s="49"/>
      <c r="AI597" s="49"/>
      <c r="AJ597" s="49"/>
      <c r="AK597" s="49"/>
      <c r="AL597" s="49"/>
      <c r="AM597" s="49"/>
      <c r="AN597" s="49"/>
      <c r="AO597" s="1"/>
      <c r="AP597" s="1"/>
    </row>
    <row r="598" spans="1:42" ht="15.75" customHeight="1">
      <c r="A598" s="1"/>
      <c r="B598" s="1"/>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34"/>
      <c r="AG598" s="49"/>
      <c r="AH598" s="49"/>
      <c r="AI598" s="49"/>
      <c r="AJ598" s="49"/>
      <c r="AK598" s="49"/>
      <c r="AL598" s="49"/>
      <c r="AM598" s="49"/>
      <c r="AN598" s="49"/>
      <c r="AO598" s="1"/>
      <c r="AP598" s="1"/>
    </row>
    <row r="599" spans="1:42" ht="15.75" customHeight="1">
      <c r="A599" s="1"/>
      <c r="B599" s="1"/>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34"/>
      <c r="AG599" s="49"/>
      <c r="AH599" s="49"/>
      <c r="AI599" s="49"/>
      <c r="AJ599" s="49"/>
      <c r="AK599" s="49"/>
      <c r="AL599" s="49"/>
      <c r="AM599" s="49"/>
      <c r="AN599" s="49"/>
      <c r="AO599" s="1"/>
      <c r="AP599" s="1"/>
    </row>
    <row r="600" spans="1:42" ht="15.75" customHeight="1">
      <c r="A600" s="1"/>
      <c r="B600" s="1"/>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34"/>
      <c r="AG600" s="49"/>
      <c r="AH600" s="49"/>
      <c r="AI600" s="49"/>
      <c r="AJ600" s="49"/>
      <c r="AK600" s="49"/>
      <c r="AL600" s="49"/>
      <c r="AM600" s="49"/>
      <c r="AN600" s="49"/>
      <c r="AO600" s="1"/>
      <c r="AP600" s="1"/>
    </row>
    <row r="601" spans="1:42" ht="15.75" customHeight="1">
      <c r="A601" s="1"/>
      <c r="B601" s="1"/>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34"/>
      <c r="AG601" s="49"/>
      <c r="AH601" s="49"/>
      <c r="AI601" s="49"/>
      <c r="AJ601" s="49"/>
      <c r="AK601" s="49"/>
      <c r="AL601" s="49"/>
      <c r="AM601" s="49"/>
      <c r="AN601" s="49"/>
      <c r="AO601" s="1"/>
      <c r="AP601" s="1"/>
    </row>
    <row r="602" spans="1:42" ht="15.75" customHeight="1">
      <c r="A602" s="1"/>
      <c r="B602" s="1"/>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34"/>
      <c r="AG602" s="49"/>
      <c r="AH602" s="49"/>
      <c r="AI602" s="49"/>
      <c r="AJ602" s="49"/>
      <c r="AK602" s="49"/>
      <c r="AL602" s="49"/>
      <c r="AM602" s="49"/>
      <c r="AN602" s="49"/>
      <c r="AO602" s="1"/>
      <c r="AP602" s="1"/>
    </row>
    <row r="603" spans="1:42" ht="15.75" customHeight="1">
      <c r="A603" s="1"/>
      <c r="B603" s="1"/>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34"/>
      <c r="AG603" s="49"/>
      <c r="AH603" s="49"/>
      <c r="AI603" s="49"/>
      <c r="AJ603" s="49"/>
      <c r="AK603" s="49"/>
      <c r="AL603" s="49"/>
      <c r="AM603" s="49"/>
      <c r="AN603" s="49"/>
      <c r="AO603" s="1"/>
      <c r="AP603" s="1"/>
    </row>
    <row r="604" spans="1:42" ht="15.75" customHeight="1">
      <c r="A604" s="1"/>
      <c r="B604" s="1"/>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34"/>
      <c r="AG604" s="49"/>
      <c r="AH604" s="49"/>
      <c r="AI604" s="49"/>
      <c r="AJ604" s="49"/>
      <c r="AK604" s="49"/>
      <c r="AL604" s="49"/>
      <c r="AM604" s="49"/>
      <c r="AN604" s="49"/>
      <c r="AO604" s="1"/>
      <c r="AP604" s="1"/>
    </row>
    <row r="605" spans="1:42" ht="15.75" customHeight="1">
      <c r="A605" s="1"/>
      <c r="B605" s="1"/>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34"/>
      <c r="AG605" s="49"/>
      <c r="AH605" s="49"/>
      <c r="AI605" s="49"/>
      <c r="AJ605" s="49"/>
      <c r="AK605" s="49"/>
      <c r="AL605" s="49"/>
      <c r="AM605" s="49"/>
      <c r="AN605" s="49"/>
      <c r="AO605" s="1"/>
      <c r="AP605" s="1"/>
    </row>
    <row r="606" spans="1:42" ht="15.75" customHeight="1">
      <c r="A606" s="1"/>
      <c r="B606" s="1"/>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34"/>
      <c r="AG606" s="49"/>
      <c r="AH606" s="49"/>
      <c r="AI606" s="49"/>
      <c r="AJ606" s="49"/>
      <c r="AK606" s="49"/>
      <c r="AL606" s="49"/>
      <c r="AM606" s="49"/>
      <c r="AN606" s="49"/>
      <c r="AO606" s="1"/>
      <c r="AP606" s="1"/>
    </row>
    <row r="607" spans="1:42" ht="15.75" customHeight="1">
      <c r="A607" s="1"/>
      <c r="B607" s="1"/>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34"/>
      <c r="AG607" s="49"/>
      <c r="AH607" s="49"/>
      <c r="AI607" s="49"/>
      <c r="AJ607" s="49"/>
      <c r="AK607" s="49"/>
      <c r="AL607" s="49"/>
      <c r="AM607" s="49"/>
      <c r="AN607" s="49"/>
      <c r="AO607" s="1"/>
      <c r="AP607" s="1"/>
    </row>
    <row r="608" spans="1:42" ht="15.75" customHeight="1">
      <c r="A608" s="1"/>
      <c r="B608" s="1"/>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34"/>
      <c r="AG608" s="49"/>
      <c r="AH608" s="49"/>
      <c r="AI608" s="49"/>
      <c r="AJ608" s="49"/>
      <c r="AK608" s="49"/>
      <c r="AL608" s="49"/>
      <c r="AM608" s="49"/>
      <c r="AN608" s="49"/>
      <c r="AO608" s="1"/>
      <c r="AP608" s="1"/>
    </row>
    <row r="609" spans="1:42" ht="15.75" customHeight="1">
      <c r="A609" s="1"/>
      <c r="B609" s="1"/>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34"/>
      <c r="AG609" s="49"/>
      <c r="AH609" s="49"/>
      <c r="AI609" s="49"/>
      <c r="AJ609" s="49"/>
      <c r="AK609" s="49"/>
      <c r="AL609" s="49"/>
      <c r="AM609" s="49"/>
      <c r="AN609" s="49"/>
      <c r="AO609" s="1"/>
      <c r="AP609" s="1"/>
    </row>
    <row r="610" spans="1:42" ht="15.75" customHeight="1">
      <c r="A610" s="1"/>
      <c r="B610" s="1"/>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34"/>
      <c r="AG610" s="49"/>
      <c r="AH610" s="49"/>
      <c r="AI610" s="49"/>
      <c r="AJ610" s="49"/>
      <c r="AK610" s="49"/>
      <c r="AL610" s="49"/>
      <c r="AM610" s="49"/>
      <c r="AN610" s="49"/>
      <c r="AO610" s="1"/>
      <c r="AP610" s="1"/>
    </row>
    <row r="611" spans="1:42" ht="15.75" customHeight="1">
      <c r="A611" s="1"/>
      <c r="B611" s="1"/>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34"/>
      <c r="AG611" s="49"/>
      <c r="AH611" s="49"/>
      <c r="AI611" s="49"/>
      <c r="AJ611" s="49"/>
      <c r="AK611" s="49"/>
      <c r="AL611" s="49"/>
      <c r="AM611" s="49"/>
      <c r="AN611" s="49"/>
      <c r="AO611" s="1"/>
      <c r="AP611" s="1"/>
    </row>
    <row r="612" spans="1:42" ht="15.75" customHeight="1">
      <c r="A612" s="1"/>
      <c r="B612" s="1"/>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34"/>
      <c r="AG612" s="49"/>
      <c r="AH612" s="49"/>
      <c r="AI612" s="49"/>
      <c r="AJ612" s="49"/>
      <c r="AK612" s="49"/>
      <c r="AL612" s="49"/>
      <c r="AM612" s="49"/>
      <c r="AN612" s="49"/>
      <c r="AO612" s="1"/>
      <c r="AP612" s="1"/>
    </row>
    <row r="613" spans="1:42" ht="15.75" customHeight="1">
      <c r="A613" s="1"/>
      <c r="B613" s="1"/>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34"/>
      <c r="AG613" s="49"/>
      <c r="AH613" s="49"/>
      <c r="AI613" s="49"/>
      <c r="AJ613" s="49"/>
      <c r="AK613" s="49"/>
      <c r="AL613" s="49"/>
      <c r="AM613" s="49"/>
      <c r="AN613" s="49"/>
      <c r="AO613" s="1"/>
      <c r="AP613" s="1"/>
    </row>
    <row r="614" spans="1:42" ht="15.75" customHeight="1">
      <c r="A614" s="1"/>
      <c r="B614" s="1"/>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34"/>
      <c r="AG614" s="49"/>
      <c r="AH614" s="49"/>
      <c r="AI614" s="49"/>
      <c r="AJ614" s="49"/>
      <c r="AK614" s="49"/>
      <c r="AL614" s="49"/>
      <c r="AM614" s="49"/>
      <c r="AN614" s="49"/>
      <c r="AO614" s="1"/>
      <c r="AP614" s="1"/>
    </row>
    <row r="615" spans="1:42" ht="15.75" customHeight="1">
      <c r="A615" s="1"/>
      <c r="B615" s="1"/>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34"/>
      <c r="AG615" s="49"/>
      <c r="AH615" s="49"/>
      <c r="AI615" s="49"/>
      <c r="AJ615" s="49"/>
      <c r="AK615" s="49"/>
      <c r="AL615" s="49"/>
      <c r="AM615" s="49"/>
      <c r="AN615" s="49"/>
      <c r="AO615" s="1"/>
      <c r="AP615" s="1"/>
    </row>
    <row r="616" spans="1:42" ht="15.75" customHeight="1">
      <c r="A616" s="1"/>
      <c r="B616" s="1"/>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34"/>
      <c r="AG616" s="49"/>
      <c r="AH616" s="49"/>
      <c r="AI616" s="49"/>
      <c r="AJ616" s="49"/>
      <c r="AK616" s="49"/>
      <c r="AL616" s="49"/>
      <c r="AM616" s="49"/>
      <c r="AN616" s="49"/>
      <c r="AO616" s="1"/>
      <c r="AP616" s="1"/>
    </row>
    <row r="617" spans="1:42" ht="15.75" customHeight="1">
      <c r="A617" s="1"/>
      <c r="B617" s="1"/>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34"/>
      <c r="AG617" s="49"/>
      <c r="AH617" s="49"/>
      <c r="AI617" s="49"/>
      <c r="AJ617" s="49"/>
      <c r="AK617" s="49"/>
      <c r="AL617" s="49"/>
      <c r="AM617" s="49"/>
      <c r="AN617" s="49"/>
      <c r="AO617" s="1"/>
      <c r="AP617" s="1"/>
    </row>
    <row r="618" spans="1:42" ht="15.75" customHeight="1">
      <c r="A618" s="1"/>
      <c r="B618" s="1"/>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34"/>
      <c r="AG618" s="49"/>
      <c r="AH618" s="49"/>
      <c r="AI618" s="49"/>
      <c r="AJ618" s="49"/>
      <c r="AK618" s="49"/>
      <c r="AL618" s="49"/>
      <c r="AM618" s="49"/>
      <c r="AN618" s="49"/>
      <c r="AO618" s="1"/>
      <c r="AP618" s="1"/>
    </row>
    <row r="619" spans="1:42" ht="15.75" customHeight="1">
      <c r="A619" s="1"/>
      <c r="B619" s="1"/>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34"/>
      <c r="AG619" s="49"/>
      <c r="AH619" s="49"/>
      <c r="AI619" s="49"/>
      <c r="AJ619" s="49"/>
      <c r="AK619" s="49"/>
      <c r="AL619" s="49"/>
      <c r="AM619" s="49"/>
      <c r="AN619" s="49"/>
      <c r="AO619" s="1"/>
      <c r="AP619" s="1"/>
    </row>
    <row r="620" spans="1:42" ht="15.75" customHeight="1">
      <c r="A620" s="1"/>
      <c r="B620" s="1"/>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34"/>
      <c r="AG620" s="49"/>
      <c r="AH620" s="49"/>
      <c r="AI620" s="49"/>
      <c r="AJ620" s="49"/>
      <c r="AK620" s="49"/>
      <c r="AL620" s="49"/>
      <c r="AM620" s="49"/>
      <c r="AN620" s="49"/>
      <c r="AO620" s="1"/>
      <c r="AP620" s="1"/>
    </row>
    <row r="621" spans="1:42" ht="15.75" customHeight="1">
      <c r="A621" s="1"/>
      <c r="B621" s="1"/>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34"/>
      <c r="AG621" s="49"/>
      <c r="AH621" s="49"/>
      <c r="AI621" s="49"/>
      <c r="AJ621" s="49"/>
      <c r="AK621" s="49"/>
      <c r="AL621" s="49"/>
      <c r="AM621" s="49"/>
      <c r="AN621" s="49"/>
      <c r="AO621" s="1"/>
      <c r="AP621" s="1"/>
    </row>
    <row r="622" spans="1:42" ht="15.75" customHeight="1">
      <c r="A622" s="1"/>
      <c r="B622" s="1"/>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34"/>
      <c r="AG622" s="49"/>
      <c r="AH622" s="49"/>
      <c r="AI622" s="49"/>
      <c r="AJ622" s="49"/>
      <c r="AK622" s="49"/>
      <c r="AL622" s="49"/>
      <c r="AM622" s="49"/>
      <c r="AN622" s="49"/>
      <c r="AO622" s="1"/>
      <c r="AP622" s="1"/>
    </row>
    <row r="623" spans="1:42" ht="15.75" customHeight="1">
      <c r="A623" s="1"/>
      <c r="B623" s="1"/>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34"/>
      <c r="AG623" s="49"/>
      <c r="AH623" s="49"/>
      <c r="AI623" s="49"/>
      <c r="AJ623" s="49"/>
      <c r="AK623" s="49"/>
      <c r="AL623" s="49"/>
      <c r="AM623" s="49"/>
      <c r="AN623" s="49"/>
      <c r="AO623" s="1"/>
      <c r="AP623" s="1"/>
    </row>
    <row r="624" spans="1:42" ht="15.75" customHeight="1">
      <c r="A624" s="1"/>
      <c r="B624" s="1"/>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34"/>
      <c r="AG624" s="49"/>
      <c r="AH624" s="49"/>
      <c r="AI624" s="49"/>
      <c r="AJ624" s="49"/>
      <c r="AK624" s="49"/>
      <c r="AL624" s="49"/>
      <c r="AM624" s="49"/>
      <c r="AN624" s="49"/>
      <c r="AO624" s="1"/>
      <c r="AP624" s="1"/>
    </row>
    <row r="625" spans="1:42" ht="15.75" customHeight="1">
      <c r="A625" s="1"/>
      <c r="B625" s="1"/>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34"/>
      <c r="AG625" s="49"/>
      <c r="AH625" s="49"/>
      <c r="AI625" s="49"/>
      <c r="AJ625" s="49"/>
      <c r="AK625" s="49"/>
      <c r="AL625" s="49"/>
      <c r="AM625" s="49"/>
      <c r="AN625" s="49"/>
      <c r="AO625" s="1"/>
      <c r="AP625" s="1"/>
    </row>
    <row r="626" spans="1:42" ht="15.75" customHeight="1">
      <c r="A626" s="1"/>
      <c r="B626" s="1"/>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34"/>
      <c r="AG626" s="49"/>
      <c r="AH626" s="49"/>
      <c r="AI626" s="49"/>
      <c r="AJ626" s="49"/>
      <c r="AK626" s="49"/>
      <c r="AL626" s="49"/>
      <c r="AM626" s="49"/>
      <c r="AN626" s="49"/>
      <c r="AO626" s="1"/>
      <c r="AP626" s="1"/>
    </row>
    <row r="627" spans="1:42" ht="15.75" customHeight="1">
      <c r="A627" s="1"/>
      <c r="B627" s="1"/>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34"/>
      <c r="AG627" s="49"/>
      <c r="AH627" s="49"/>
      <c r="AI627" s="49"/>
      <c r="AJ627" s="49"/>
      <c r="AK627" s="49"/>
      <c r="AL627" s="49"/>
      <c r="AM627" s="49"/>
      <c r="AN627" s="49"/>
      <c r="AO627" s="1"/>
      <c r="AP627" s="1"/>
    </row>
    <row r="628" spans="1:42" ht="15.75" customHeight="1">
      <c r="A628" s="1"/>
      <c r="B628" s="1"/>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34"/>
      <c r="AG628" s="49"/>
      <c r="AH628" s="49"/>
      <c r="AI628" s="49"/>
      <c r="AJ628" s="49"/>
      <c r="AK628" s="49"/>
      <c r="AL628" s="49"/>
      <c r="AM628" s="49"/>
      <c r="AN628" s="49"/>
      <c r="AO628" s="1"/>
      <c r="AP628" s="1"/>
    </row>
    <row r="629" spans="1:42" ht="15.75" customHeight="1">
      <c r="A629" s="1"/>
      <c r="B629" s="1"/>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34"/>
      <c r="AG629" s="49"/>
      <c r="AH629" s="49"/>
      <c r="AI629" s="49"/>
      <c r="AJ629" s="49"/>
      <c r="AK629" s="49"/>
      <c r="AL629" s="49"/>
      <c r="AM629" s="49"/>
      <c r="AN629" s="49"/>
      <c r="AO629" s="1"/>
      <c r="AP629" s="1"/>
    </row>
    <row r="630" spans="1:42" ht="15.75" customHeight="1">
      <c r="A630" s="1"/>
      <c r="B630" s="1"/>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34"/>
      <c r="AG630" s="49"/>
      <c r="AH630" s="49"/>
      <c r="AI630" s="49"/>
      <c r="AJ630" s="49"/>
      <c r="AK630" s="49"/>
      <c r="AL630" s="49"/>
      <c r="AM630" s="49"/>
      <c r="AN630" s="49"/>
      <c r="AO630" s="1"/>
      <c r="AP630" s="1"/>
    </row>
    <row r="631" spans="1:42" ht="15.75" customHeight="1">
      <c r="A631" s="1"/>
      <c r="B631" s="1"/>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34"/>
      <c r="AG631" s="49"/>
      <c r="AH631" s="49"/>
      <c r="AI631" s="49"/>
      <c r="AJ631" s="49"/>
      <c r="AK631" s="49"/>
      <c r="AL631" s="49"/>
      <c r="AM631" s="49"/>
      <c r="AN631" s="49"/>
      <c r="AO631" s="1"/>
      <c r="AP631" s="1"/>
    </row>
    <row r="632" spans="1:42" ht="15.75" customHeight="1">
      <c r="A632" s="1"/>
      <c r="B632" s="1"/>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34"/>
      <c r="AG632" s="49"/>
      <c r="AH632" s="49"/>
      <c r="AI632" s="49"/>
      <c r="AJ632" s="49"/>
      <c r="AK632" s="49"/>
      <c r="AL632" s="49"/>
      <c r="AM632" s="49"/>
      <c r="AN632" s="49"/>
      <c r="AO632" s="1"/>
      <c r="AP632" s="1"/>
    </row>
    <row r="633" spans="1:42" ht="15.75" customHeight="1">
      <c r="A633" s="1"/>
      <c r="B633" s="1"/>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34"/>
      <c r="AG633" s="49"/>
      <c r="AH633" s="49"/>
      <c r="AI633" s="49"/>
      <c r="AJ633" s="49"/>
      <c r="AK633" s="49"/>
      <c r="AL633" s="49"/>
      <c r="AM633" s="49"/>
      <c r="AN633" s="49"/>
      <c r="AO633" s="1"/>
      <c r="AP633" s="1"/>
    </row>
    <row r="634" spans="1:42" ht="15.75" customHeight="1">
      <c r="A634" s="1"/>
      <c r="B634" s="1"/>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34"/>
      <c r="AG634" s="49"/>
      <c r="AH634" s="49"/>
      <c r="AI634" s="49"/>
      <c r="AJ634" s="49"/>
      <c r="AK634" s="49"/>
      <c r="AL634" s="49"/>
      <c r="AM634" s="49"/>
      <c r="AN634" s="49"/>
      <c r="AO634" s="1"/>
      <c r="AP634" s="1"/>
    </row>
    <row r="635" spans="1:42" ht="15.75" customHeight="1">
      <c r="A635" s="1"/>
      <c r="B635" s="1"/>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34"/>
      <c r="AG635" s="49"/>
      <c r="AH635" s="49"/>
      <c r="AI635" s="49"/>
      <c r="AJ635" s="49"/>
      <c r="AK635" s="49"/>
      <c r="AL635" s="49"/>
      <c r="AM635" s="49"/>
      <c r="AN635" s="49"/>
      <c r="AO635" s="1"/>
      <c r="AP635" s="1"/>
    </row>
    <row r="636" spans="1:42" ht="15.75" customHeight="1">
      <c r="A636" s="1"/>
      <c r="B636" s="1"/>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34"/>
      <c r="AG636" s="49"/>
      <c r="AH636" s="49"/>
      <c r="AI636" s="49"/>
      <c r="AJ636" s="49"/>
      <c r="AK636" s="49"/>
      <c r="AL636" s="49"/>
      <c r="AM636" s="49"/>
      <c r="AN636" s="49"/>
      <c r="AO636" s="1"/>
      <c r="AP636" s="1"/>
    </row>
    <row r="637" spans="1:42" ht="15.75" customHeight="1">
      <c r="A637" s="1"/>
      <c r="B637" s="1"/>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34"/>
      <c r="AG637" s="49"/>
      <c r="AH637" s="49"/>
      <c r="AI637" s="49"/>
      <c r="AJ637" s="49"/>
      <c r="AK637" s="49"/>
      <c r="AL637" s="49"/>
      <c r="AM637" s="49"/>
      <c r="AN637" s="49"/>
      <c r="AO637" s="1"/>
      <c r="AP637" s="1"/>
    </row>
    <row r="638" spans="1:42" ht="15.75" customHeight="1">
      <c r="A638" s="1"/>
      <c r="B638" s="1"/>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34"/>
      <c r="AG638" s="49"/>
      <c r="AH638" s="49"/>
      <c r="AI638" s="49"/>
      <c r="AJ638" s="49"/>
      <c r="AK638" s="49"/>
      <c r="AL638" s="49"/>
      <c r="AM638" s="49"/>
      <c r="AN638" s="49"/>
      <c r="AO638" s="1"/>
      <c r="AP638" s="1"/>
    </row>
    <row r="639" spans="1:42" ht="15.75" customHeight="1">
      <c r="A639" s="1"/>
      <c r="B639" s="1"/>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34"/>
      <c r="AG639" s="49"/>
      <c r="AH639" s="49"/>
      <c r="AI639" s="49"/>
      <c r="AJ639" s="49"/>
      <c r="AK639" s="49"/>
      <c r="AL639" s="49"/>
      <c r="AM639" s="49"/>
      <c r="AN639" s="49"/>
      <c r="AO639" s="1"/>
      <c r="AP639" s="1"/>
    </row>
    <row r="640" spans="1:42" ht="15.75" customHeight="1">
      <c r="A640" s="1"/>
      <c r="B640" s="1"/>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34"/>
      <c r="AG640" s="49"/>
      <c r="AH640" s="49"/>
      <c r="AI640" s="49"/>
      <c r="AJ640" s="49"/>
      <c r="AK640" s="49"/>
      <c r="AL640" s="49"/>
      <c r="AM640" s="49"/>
      <c r="AN640" s="49"/>
      <c r="AO640" s="1"/>
      <c r="AP640" s="1"/>
    </row>
    <row r="641" spans="1:42" ht="15.75" customHeight="1">
      <c r="A641" s="1"/>
      <c r="B641" s="1"/>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34"/>
      <c r="AG641" s="49"/>
      <c r="AH641" s="49"/>
      <c r="AI641" s="49"/>
      <c r="AJ641" s="49"/>
      <c r="AK641" s="49"/>
      <c r="AL641" s="49"/>
      <c r="AM641" s="49"/>
      <c r="AN641" s="49"/>
      <c r="AO641" s="1"/>
      <c r="AP641" s="1"/>
    </row>
    <row r="642" spans="1:42" ht="15.75" customHeight="1">
      <c r="A642" s="1"/>
      <c r="B642" s="1"/>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34"/>
      <c r="AG642" s="49"/>
      <c r="AH642" s="49"/>
      <c r="AI642" s="49"/>
      <c r="AJ642" s="49"/>
      <c r="AK642" s="49"/>
      <c r="AL642" s="49"/>
      <c r="AM642" s="49"/>
      <c r="AN642" s="49"/>
      <c r="AO642" s="1"/>
      <c r="AP642" s="1"/>
    </row>
    <row r="643" spans="1:42" ht="15.75" customHeight="1">
      <c r="A643" s="1"/>
      <c r="B643" s="1"/>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34"/>
      <c r="AG643" s="49"/>
      <c r="AH643" s="49"/>
      <c r="AI643" s="49"/>
      <c r="AJ643" s="49"/>
      <c r="AK643" s="49"/>
      <c r="AL643" s="49"/>
      <c r="AM643" s="49"/>
      <c r="AN643" s="49"/>
      <c r="AO643" s="1"/>
      <c r="AP643" s="1"/>
    </row>
    <row r="644" spans="1:42" ht="15.75" customHeight="1">
      <c r="A644" s="1"/>
      <c r="B644" s="1"/>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34"/>
      <c r="AG644" s="49"/>
      <c r="AH644" s="49"/>
      <c r="AI644" s="49"/>
      <c r="AJ644" s="49"/>
      <c r="AK644" s="49"/>
      <c r="AL644" s="49"/>
      <c r="AM644" s="49"/>
      <c r="AN644" s="49"/>
      <c r="AO644" s="1"/>
      <c r="AP644" s="1"/>
    </row>
    <row r="645" spans="1:42" ht="15.75" customHeight="1">
      <c r="A645" s="1"/>
      <c r="B645" s="1"/>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34"/>
      <c r="AG645" s="49"/>
      <c r="AH645" s="49"/>
      <c r="AI645" s="49"/>
      <c r="AJ645" s="49"/>
      <c r="AK645" s="49"/>
      <c r="AL645" s="49"/>
      <c r="AM645" s="49"/>
      <c r="AN645" s="49"/>
      <c r="AO645" s="1"/>
      <c r="AP645" s="1"/>
    </row>
    <row r="646" spans="1:42" ht="15.75" customHeight="1">
      <c r="A646" s="1"/>
      <c r="B646" s="1"/>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34"/>
      <c r="AG646" s="49"/>
      <c r="AH646" s="49"/>
      <c r="AI646" s="49"/>
      <c r="AJ646" s="49"/>
      <c r="AK646" s="49"/>
      <c r="AL646" s="49"/>
      <c r="AM646" s="49"/>
      <c r="AN646" s="49"/>
      <c r="AO646" s="1"/>
      <c r="AP646" s="1"/>
    </row>
    <row r="647" spans="1:42" ht="15.75" customHeight="1">
      <c r="A647" s="1"/>
      <c r="B647" s="1"/>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34"/>
      <c r="AG647" s="49"/>
      <c r="AH647" s="49"/>
      <c r="AI647" s="49"/>
      <c r="AJ647" s="49"/>
      <c r="AK647" s="49"/>
      <c r="AL647" s="49"/>
      <c r="AM647" s="49"/>
      <c r="AN647" s="49"/>
      <c r="AO647" s="1"/>
      <c r="AP647" s="1"/>
    </row>
    <row r="648" spans="1:42" ht="15.75" customHeight="1">
      <c r="A648" s="1"/>
      <c r="B648" s="1"/>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34"/>
      <c r="AG648" s="49"/>
      <c r="AH648" s="49"/>
      <c r="AI648" s="49"/>
      <c r="AJ648" s="49"/>
      <c r="AK648" s="49"/>
      <c r="AL648" s="49"/>
      <c r="AM648" s="49"/>
      <c r="AN648" s="49"/>
      <c r="AO648" s="1"/>
      <c r="AP648" s="1"/>
    </row>
    <row r="649" spans="1:42" ht="15.75" customHeight="1">
      <c r="A649" s="1"/>
      <c r="B649" s="1"/>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34"/>
      <c r="AG649" s="49"/>
      <c r="AH649" s="49"/>
      <c r="AI649" s="49"/>
      <c r="AJ649" s="49"/>
      <c r="AK649" s="49"/>
      <c r="AL649" s="49"/>
      <c r="AM649" s="49"/>
      <c r="AN649" s="49"/>
      <c r="AO649" s="1"/>
      <c r="AP649" s="1"/>
    </row>
    <row r="650" spans="1:42" ht="15.75" customHeight="1">
      <c r="A650" s="1"/>
      <c r="B650" s="1"/>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34"/>
      <c r="AG650" s="49"/>
      <c r="AH650" s="49"/>
      <c r="AI650" s="49"/>
      <c r="AJ650" s="49"/>
      <c r="AK650" s="49"/>
      <c r="AL650" s="49"/>
      <c r="AM650" s="49"/>
      <c r="AN650" s="49"/>
      <c r="AO650" s="1"/>
      <c r="AP650" s="1"/>
    </row>
    <row r="651" spans="1:42" ht="15.75" customHeight="1">
      <c r="A651" s="1"/>
      <c r="B651" s="1"/>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34"/>
      <c r="AG651" s="49"/>
      <c r="AH651" s="49"/>
      <c r="AI651" s="49"/>
      <c r="AJ651" s="49"/>
      <c r="AK651" s="49"/>
      <c r="AL651" s="49"/>
      <c r="AM651" s="49"/>
      <c r="AN651" s="49"/>
      <c r="AO651" s="1"/>
      <c r="AP651" s="1"/>
    </row>
    <row r="652" spans="1:42" ht="15.75" customHeight="1">
      <c r="A652" s="1"/>
      <c r="B652" s="1"/>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34"/>
      <c r="AG652" s="49"/>
      <c r="AH652" s="49"/>
      <c r="AI652" s="49"/>
      <c r="AJ652" s="49"/>
      <c r="AK652" s="49"/>
      <c r="AL652" s="49"/>
      <c r="AM652" s="49"/>
      <c r="AN652" s="49"/>
      <c r="AO652" s="1"/>
      <c r="AP652" s="1"/>
    </row>
    <row r="653" spans="1:42" ht="15.75" customHeight="1">
      <c r="A653" s="1"/>
      <c r="B653" s="1"/>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34"/>
      <c r="AG653" s="49"/>
      <c r="AH653" s="49"/>
      <c r="AI653" s="49"/>
      <c r="AJ653" s="49"/>
      <c r="AK653" s="49"/>
      <c r="AL653" s="49"/>
      <c r="AM653" s="49"/>
      <c r="AN653" s="49"/>
      <c r="AO653" s="1"/>
      <c r="AP653" s="1"/>
    </row>
    <row r="654" spans="1:42" ht="15.75" customHeight="1">
      <c r="A654" s="1"/>
      <c r="B654" s="1"/>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c r="AF654" s="34"/>
      <c r="AG654" s="49"/>
      <c r="AH654" s="49"/>
      <c r="AI654" s="49"/>
      <c r="AJ654" s="49"/>
      <c r="AK654" s="49"/>
      <c r="AL654" s="49"/>
      <c r="AM654" s="49"/>
      <c r="AN654" s="49"/>
      <c r="AO654" s="1"/>
      <c r="AP654" s="1"/>
    </row>
    <row r="655" spans="1:42" ht="15.75" customHeight="1">
      <c r="A655" s="1"/>
      <c r="B655" s="1"/>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c r="AF655" s="34"/>
      <c r="AG655" s="49"/>
      <c r="AH655" s="49"/>
      <c r="AI655" s="49"/>
      <c r="AJ655" s="49"/>
      <c r="AK655" s="49"/>
      <c r="AL655" s="49"/>
      <c r="AM655" s="49"/>
      <c r="AN655" s="49"/>
      <c r="AO655" s="1"/>
      <c r="AP655" s="1"/>
    </row>
    <row r="656" spans="1:42" ht="15.75" customHeight="1">
      <c r="A656" s="1"/>
      <c r="B656" s="1"/>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c r="AF656" s="34"/>
      <c r="AG656" s="49"/>
      <c r="AH656" s="49"/>
      <c r="AI656" s="49"/>
      <c r="AJ656" s="49"/>
      <c r="AK656" s="49"/>
      <c r="AL656" s="49"/>
      <c r="AM656" s="49"/>
      <c r="AN656" s="49"/>
      <c r="AO656" s="1"/>
      <c r="AP656" s="1"/>
    </row>
    <row r="657" spans="1:42" ht="15.75" customHeight="1">
      <c r="A657" s="1"/>
      <c r="B657" s="1"/>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c r="AF657" s="34"/>
      <c r="AG657" s="49"/>
      <c r="AH657" s="49"/>
      <c r="AI657" s="49"/>
      <c r="AJ657" s="49"/>
      <c r="AK657" s="49"/>
      <c r="AL657" s="49"/>
      <c r="AM657" s="49"/>
      <c r="AN657" s="49"/>
      <c r="AO657" s="1"/>
      <c r="AP657" s="1"/>
    </row>
    <row r="658" spans="1:42" ht="15.75" customHeight="1">
      <c r="A658" s="1"/>
      <c r="B658" s="1"/>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34"/>
      <c r="AG658" s="49"/>
      <c r="AH658" s="49"/>
      <c r="AI658" s="49"/>
      <c r="AJ658" s="49"/>
      <c r="AK658" s="49"/>
      <c r="AL658" s="49"/>
      <c r="AM658" s="49"/>
      <c r="AN658" s="49"/>
      <c r="AO658" s="1"/>
      <c r="AP658" s="1"/>
    </row>
    <row r="659" spans="1:42" ht="15.75" customHeight="1">
      <c r="A659" s="1"/>
      <c r="B659" s="1"/>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c r="AF659" s="34"/>
      <c r="AG659" s="49"/>
      <c r="AH659" s="49"/>
      <c r="AI659" s="49"/>
      <c r="AJ659" s="49"/>
      <c r="AK659" s="49"/>
      <c r="AL659" s="49"/>
      <c r="AM659" s="49"/>
      <c r="AN659" s="49"/>
      <c r="AO659" s="1"/>
      <c r="AP659" s="1"/>
    </row>
    <row r="660" spans="1:42" ht="15.75" customHeight="1">
      <c r="A660" s="1"/>
      <c r="B660" s="1"/>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c r="AF660" s="34"/>
      <c r="AG660" s="49"/>
      <c r="AH660" s="49"/>
      <c r="AI660" s="49"/>
      <c r="AJ660" s="49"/>
      <c r="AK660" s="49"/>
      <c r="AL660" s="49"/>
      <c r="AM660" s="49"/>
      <c r="AN660" s="49"/>
      <c r="AO660" s="1"/>
      <c r="AP660" s="1"/>
    </row>
    <row r="661" spans="1:42" ht="15.75" customHeight="1">
      <c r="A661" s="1"/>
      <c r="B661" s="1"/>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34"/>
      <c r="AG661" s="49"/>
      <c r="AH661" s="49"/>
      <c r="AI661" s="49"/>
      <c r="AJ661" s="49"/>
      <c r="AK661" s="49"/>
      <c r="AL661" s="49"/>
      <c r="AM661" s="49"/>
      <c r="AN661" s="49"/>
      <c r="AO661" s="1"/>
      <c r="AP661" s="1"/>
    </row>
    <row r="662" spans="1:42" ht="15.75" customHeight="1">
      <c r="A662" s="1"/>
      <c r="B662" s="1"/>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c r="AF662" s="34"/>
      <c r="AG662" s="49"/>
      <c r="AH662" s="49"/>
      <c r="AI662" s="49"/>
      <c r="AJ662" s="49"/>
      <c r="AK662" s="49"/>
      <c r="AL662" s="49"/>
      <c r="AM662" s="49"/>
      <c r="AN662" s="49"/>
      <c r="AO662" s="1"/>
      <c r="AP662" s="1"/>
    </row>
    <row r="663" spans="1:42" ht="15.75" customHeight="1">
      <c r="A663" s="1"/>
      <c r="B663" s="1"/>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c r="AF663" s="34"/>
      <c r="AG663" s="49"/>
      <c r="AH663" s="49"/>
      <c r="AI663" s="49"/>
      <c r="AJ663" s="49"/>
      <c r="AK663" s="49"/>
      <c r="AL663" s="49"/>
      <c r="AM663" s="49"/>
      <c r="AN663" s="49"/>
      <c r="AO663" s="1"/>
      <c r="AP663" s="1"/>
    </row>
    <row r="664" spans="1:42" ht="15.75" customHeight="1">
      <c r="A664" s="1"/>
      <c r="B664" s="1"/>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34"/>
      <c r="AG664" s="49"/>
      <c r="AH664" s="49"/>
      <c r="AI664" s="49"/>
      <c r="AJ664" s="49"/>
      <c r="AK664" s="49"/>
      <c r="AL664" s="49"/>
      <c r="AM664" s="49"/>
      <c r="AN664" s="49"/>
      <c r="AO664" s="1"/>
      <c r="AP664" s="1"/>
    </row>
    <row r="665" spans="1:42" ht="15.75" customHeight="1">
      <c r="A665" s="1"/>
      <c r="B665" s="1"/>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c r="AF665" s="34"/>
      <c r="AG665" s="49"/>
      <c r="AH665" s="49"/>
      <c r="AI665" s="49"/>
      <c r="AJ665" s="49"/>
      <c r="AK665" s="49"/>
      <c r="AL665" s="49"/>
      <c r="AM665" s="49"/>
      <c r="AN665" s="49"/>
      <c r="AO665" s="1"/>
      <c r="AP665" s="1"/>
    </row>
    <row r="666" spans="1:42" ht="15.75" customHeight="1">
      <c r="A666" s="1"/>
      <c r="B666" s="1"/>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c r="AF666" s="34"/>
      <c r="AG666" s="49"/>
      <c r="AH666" s="49"/>
      <c r="AI666" s="49"/>
      <c r="AJ666" s="49"/>
      <c r="AK666" s="49"/>
      <c r="AL666" s="49"/>
      <c r="AM666" s="49"/>
      <c r="AN666" s="49"/>
      <c r="AO666" s="1"/>
      <c r="AP666" s="1"/>
    </row>
    <row r="667" spans="1:42" ht="15.75" customHeight="1">
      <c r="A667" s="1"/>
      <c r="B667" s="1"/>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c r="AF667" s="34"/>
      <c r="AG667" s="49"/>
      <c r="AH667" s="49"/>
      <c r="AI667" s="49"/>
      <c r="AJ667" s="49"/>
      <c r="AK667" s="49"/>
      <c r="AL667" s="49"/>
      <c r="AM667" s="49"/>
      <c r="AN667" s="49"/>
      <c r="AO667" s="1"/>
      <c r="AP667" s="1"/>
    </row>
    <row r="668" spans="1:42" ht="15.75" customHeight="1">
      <c r="A668" s="1"/>
      <c r="B668" s="1"/>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c r="AF668" s="34"/>
      <c r="AG668" s="49"/>
      <c r="AH668" s="49"/>
      <c r="AI668" s="49"/>
      <c r="AJ668" s="49"/>
      <c r="AK668" s="49"/>
      <c r="AL668" s="49"/>
      <c r="AM668" s="49"/>
      <c r="AN668" s="49"/>
      <c r="AO668" s="1"/>
      <c r="AP668" s="1"/>
    </row>
    <row r="669" spans="1:42" ht="15.75" customHeight="1">
      <c r="A669" s="1"/>
      <c r="B669" s="1"/>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34"/>
      <c r="AG669" s="49"/>
      <c r="AH669" s="49"/>
      <c r="AI669" s="49"/>
      <c r="AJ669" s="49"/>
      <c r="AK669" s="49"/>
      <c r="AL669" s="49"/>
      <c r="AM669" s="49"/>
      <c r="AN669" s="49"/>
      <c r="AO669" s="1"/>
      <c r="AP669" s="1"/>
    </row>
    <row r="670" spans="1:42" ht="15.75" customHeight="1">
      <c r="A670" s="1"/>
      <c r="B670" s="1"/>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c r="AF670" s="34"/>
      <c r="AG670" s="49"/>
      <c r="AH670" s="49"/>
      <c r="AI670" s="49"/>
      <c r="AJ670" s="49"/>
      <c r="AK670" s="49"/>
      <c r="AL670" s="49"/>
      <c r="AM670" s="49"/>
      <c r="AN670" s="49"/>
      <c r="AO670" s="1"/>
      <c r="AP670" s="1"/>
    </row>
    <row r="671" spans="1:42" ht="15.75" customHeight="1">
      <c r="A671" s="1"/>
      <c r="B671" s="1"/>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c r="AF671" s="34"/>
      <c r="AG671" s="49"/>
      <c r="AH671" s="49"/>
      <c r="AI671" s="49"/>
      <c r="AJ671" s="49"/>
      <c r="AK671" s="49"/>
      <c r="AL671" s="49"/>
      <c r="AM671" s="49"/>
      <c r="AN671" s="49"/>
      <c r="AO671" s="1"/>
      <c r="AP671" s="1"/>
    </row>
    <row r="672" spans="1:42" ht="15.75" customHeight="1">
      <c r="A672" s="1"/>
      <c r="B672" s="1"/>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c r="AF672" s="34"/>
      <c r="AG672" s="49"/>
      <c r="AH672" s="49"/>
      <c r="AI672" s="49"/>
      <c r="AJ672" s="49"/>
      <c r="AK672" s="49"/>
      <c r="AL672" s="49"/>
      <c r="AM672" s="49"/>
      <c r="AN672" s="49"/>
      <c r="AO672" s="1"/>
      <c r="AP672" s="1"/>
    </row>
    <row r="673" spans="1:42" ht="15.75" customHeight="1">
      <c r="A673" s="1"/>
      <c r="B673" s="1"/>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c r="AF673" s="34"/>
      <c r="AG673" s="49"/>
      <c r="AH673" s="49"/>
      <c r="AI673" s="49"/>
      <c r="AJ673" s="49"/>
      <c r="AK673" s="49"/>
      <c r="AL673" s="49"/>
      <c r="AM673" s="49"/>
      <c r="AN673" s="49"/>
      <c r="AO673" s="1"/>
      <c r="AP673" s="1"/>
    </row>
    <row r="674" spans="1:42" ht="15.75" customHeight="1">
      <c r="A674" s="1"/>
      <c r="B674" s="1"/>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c r="AF674" s="34"/>
      <c r="AG674" s="49"/>
      <c r="AH674" s="49"/>
      <c r="AI674" s="49"/>
      <c r="AJ674" s="49"/>
      <c r="AK674" s="49"/>
      <c r="AL674" s="49"/>
      <c r="AM674" s="49"/>
      <c r="AN674" s="49"/>
      <c r="AO674" s="1"/>
      <c r="AP674" s="1"/>
    </row>
    <row r="675" spans="1:42" ht="15.75" customHeight="1">
      <c r="A675" s="1"/>
      <c r="B675" s="1"/>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34"/>
      <c r="AG675" s="49"/>
      <c r="AH675" s="49"/>
      <c r="AI675" s="49"/>
      <c r="AJ675" s="49"/>
      <c r="AK675" s="49"/>
      <c r="AL675" s="49"/>
      <c r="AM675" s="49"/>
      <c r="AN675" s="49"/>
      <c r="AO675" s="1"/>
      <c r="AP675" s="1"/>
    </row>
    <row r="676" spans="1:42" ht="15.75" customHeight="1">
      <c r="A676" s="1"/>
      <c r="B676" s="1"/>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34"/>
      <c r="AG676" s="49"/>
      <c r="AH676" s="49"/>
      <c r="AI676" s="49"/>
      <c r="AJ676" s="49"/>
      <c r="AK676" s="49"/>
      <c r="AL676" s="49"/>
      <c r="AM676" s="49"/>
      <c r="AN676" s="49"/>
      <c r="AO676" s="1"/>
      <c r="AP676" s="1"/>
    </row>
    <row r="677" spans="1:42" ht="15.75" customHeight="1">
      <c r="A677" s="1"/>
      <c r="B677" s="1"/>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34"/>
      <c r="AG677" s="49"/>
      <c r="AH677" s="49"/>
      <c r="AI677" s="49"/>
      <c r="AJ677" s="49"/>
      <c r="AK677" s="49"/>
      <c r="AL677" s="49"/>
      <c r="AM677" s="49"/>
      <c r="AN677" s="49"/>
      <c r="AO677" s="1"/>
      <c r="AP677" s="1"/>
    </row>
    <row r="678" spans="1:42" ht="15.75" customHeight="1">
      <c r="A678" s="1"/>
      <c r="B678" s="1"/>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c r="AF678" s="34"/>
      <c r="AG678" s="49"/>
      <c r="AH678" s="49"/>
      <c r="AI678" s="49"/>
      <c r="AJ678" s="49"/>
      <c r="AK678" s="49"/>
      <c r="AL678" s="49"/>
      <c r="AM678" s="49"/>
      <c r="AN678" s="49"/>
      <c r="AO678" s="1"/>
      <c r="AP678" s="1"/>
    </row>
    <row r="679" spans="1:42" ht="15.75" customHeight="1">
      <c r="A679" s="1"/>
      <c r="B679" s="1"/>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c r="AF679" s="34"/>
      <c r="AG679" s="49"/>
      <c r="AH679" s="49"/>
      <c r="AI679" s="49"/>
      <c r="AJ679" s="49"/>
      <c r="AK679" s="49"/>
      <c r="AL679" s="49"/>
      <c r="AM679" s="49"/>
      <c r="AN679" s="49"/>
      <c r="AO679" s="1"/>
      <c r="AP679" s="1"/>
    </row>
    <row r="680" spans="1:42" ht="15.75" customHeight="1">
      <c r="A680" s="1"/>
      <c r="B680" s="1"/>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c r="AF680" s="34"/>
      <c r="AG680" s="49"/>
      <c r="AH680" s="49"/>
      <c r="AI680" s="49"/>
      <c r="AJ680" s="49"/>
      <c r="AK680" s="49"/>
      <c r="AL680" s="49"/>
      <c r="AM680" s="49"/>
      <c r="AN680" s="49"/>
      <c r="AO680" s="1"/>
      <c r="AP680" s="1"/>
    </row>
    <row r="681" spans="1:42" ht="15.75" customHeight="1">
      <c r="A681" s="1"/>
      <c r="B681" s="1"/>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c r="AF681" s="34"/>
      <c r="AG681" s="49"/>
      <c r="AH681" s="49"/>
      <c r="AI681" s="49"/>
      <c r="AJ681" s="49"/>
      <c r="AK681" s="49"/>
      <c r="AL681" s="49"/>
      <c r="AM681" s="49"/>
      <c r="AN681" s="49"/>
      <c r="AO681" s="1"/>
      <c r="AP681" s="1"/>
    </row>
    <row r="682" spans="1:42" ht="15.75" customHeight="1">
      <c r="A682" s="1"/>
      <c r="B682" s="1"/>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c r="AF682" s="34"/>
      <c r="AG682" s="49"/>
      <c r="AH682" s="49"/>
      <c r="AI682" s="49"/>
      <c r="AJ682" s="49"/>
      <c r="AK682" s="49"/>
      <c r="AL682" s="49"/>
      <c r="AM682" s="49"/>
      <c r="AN682" s="49"/>
      <c r="AO682" s="1"/>
      <c r="AP682" s="1"/>
    </row>
    <row r="683" spans="1:42" ht="15.75" customHeight="1">
      <c r="A683" s="1"/>
      <c r="B683" s="1"/>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c r="AF683" s="34"/>
      <c r="AG683" s="49"/>
      <c r="AH683" s="49"/>
      <c r="AI683" s="49"/>
      <c r="AJ683" s="49"/>
      <c r="AK683" s="49"/>
      <c r="AL683" s="49"/>
      <c r="AM683" s="49"/>
      <c r="AN683" s="49"/>
      <c r="AO683" s="1"/>
      <c r="AP683" s="1"/>
    </row>
    <row r="684" spans="1:42" ht="15.75" customHeight="1">
      <c r="A684" s="1"/>
      <c r="B684" s="1"/>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c r="AF684" s="34"/>
      <c r="AG684" s="49"/>
      <c r="AH684" s="49"/>
      <c r="AI684" s="49"/>
      <c r="AJ684" s="49"/>
      <c r="AK684" s="49"/>
      <c r="AL684" s="49"/>
      <c r="AM684" s="49"/>
      <c r="AN684" s="49"/>
      <c r="AO684" s="1"/>
      <c r="AP684" s="1"/>
    </row>
    <row r="685" spans="1:42" ht="15.75" customHeight="1">
      <c r="A685" s="1"/>
      <c r="B685" s="1"/>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c r="AF685" s="34"/>
      <c r="AG685" s="49"/>
      <c r="AH685" s="49"/>
      <c r="AI685" s="49"/>
      <c r="AJ685" s="49"/>
      <c r="AK685" s="49"/>
      <c r="AL685" s="49"/>
      <c r="AM685" s="49"/>
      <c r="AN685" s="49"/>
      <c r="AO685" s="1"/>
      <c r="AP685" s="1"/>
    </row>
    <row r="686" spans="1:42" ht="15.75" customHeight="1">
      <c r="A686" s="1"/>
      <c r="B686" s="1"/>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c r="AF686" s="34"/>
      <c r="AG686" s="49"/>
      <c r="AH686" s="49"/>
      <c r="AI686" s="49"/>
      <c r="AJ686" s="49"/>
      <c r="AK686" s="49"/>
      <c r="AL686" s="49"/>
      <c r="AM686" s="49"/>
      <c r="AN686" s="49"/>
      <c r="AO686" s="1"/>
      <c r="AP686" s="1"/>
    </row>
    <row r="687" spans="1:42" ht="15.75" customHeight="1">
      <c r="A687" s="1"/>
      <c r="B687" s="1"/>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c r="AF687" s="34"/>
      <c r="AG687" s="49"/>
      <c r="AH687" s="49"/>
      <c r="AI687" s="49"/>
      <c r="AJ687" s="49"/>
      <c r="AK687" s="49"/>
      <c r="AL687" s="49"/>
      <c r="AM687" s="49"/>
      <c r="AN687" s="49"/>
      <c r="AO687" s="1"/>
      <c r="AP687" s="1"/>
    </row>
    <row r="688" spans="1:42" ht="15.75" customHeight="1">
      <c r="A688" s="1"/>
      <c r="B688" s="1"/>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34"/>
      <c r="AG688" s="49"/>
      <c r="AH688" s="49"/>
      <c r="AI688" s="49"/>
      <c r="AJ688" s="49"/>
      <c r="AK688" s="49"/>
      <c r="AL688" s="49"/>
      <c r="AM688" s="49"/>
      <c r="AN688" s="49"/>
      <c r="AO688" s="1"/>
      <c r="AP688" s="1"/>
    </row>
    <row r="689" spans="1:42" ht="15.75" customHeight="1">
      <c r="A689" s="1"/>
      <c r="B689" s="1"/>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c r="AF689" s="34"/>
      <c r="AG689" s="49"/>
      <c r="AH689" s="49"/>
      <c r="AI689" s="49"/>
      <c r="AJ689" s="49"/>
      <c r="AK689" s="49"/>
      <c r="AL689" s="49"/>
      <c r="AM689" s="49"/>
      <c r="AN689" s="49"/>
      <c r="AO689" s="1"/>
      <c r="AP689" s="1"/>
    </row>
    <row r="690" spans="1:42" ht="15.75" customHeight="1">
      <c r="A690" s="1"/>
      <c r="B690" s="1"/>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c r="AF690" s="34"/>
      <c r="AG690" s="49"/>
      <c r="AH690" s="49"/>
      <c r="AI690" s="49"/>
      <c r="AJ690" s="49"/>
      <c r="AK690" s="49"/>
      <c r="AL690" s="49"/>
      <c r="AM690" s="49"/>
      <c r="AN690" s="49"/>
      <c r="AO690" s="1"/>
      <c r="AP690" s="1"/>
    </row>
    <row r="691" spans="1:42" ht="15.75" customHeight="1">
      <c r="A691" s="1"/>
      <c r="B691" s="1"/>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c r="AF691" s="34"/>
      <c r="AG691" s="49"/>
      <c r="AH691" s="49"/>
      <c r="AI691" s="49"/>
      <c r="AJ691" s="49"/>
      <c r="AK691" s="49"/>
      <c r="AL691" s="49"/>
      <c r="AM691" s="49"/>
      <c r="AN691" s="49"/>
      <c r="AO691" s="1"/>
      <c r="AP691" s="1"/>
    </row>
    <row r="692" spans="1:42" ht="15.75" customHeight="1">
      <c r="A692" s="1"/>
      <c r="B692" s="1"/>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c r="AF692" s="34"/>
      <c r="AG692" s="49"/>
      <c r="AH692" s="49"/>
      <c r="AI692" s="49"/>
      <c r="AJ692" s="49"/>
      <c r="AK692" s="49"/>
      <c r="AL692" s="49"/>
      <c r="AM692" s="49"/>
      <c r="AN692" s="49"/>
      <c r="AO692" s="1"/>
      <c r="AP692" s="1"/>
    </row>
    <row r="693" spans="1:42" ht="15.75" customHeight="1">
      <c r="A693" s="1"/>
      <c r="B693" s="1"/>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c r="AF693" s="34"/>
      <c r="AG693" s="49"/>
      <c r="AH693" s="49"/>
      <c r="AI693" s="49"/>
      <c r="AJ693" s="49"/>
      <c r="AK693" s="49"/>
      <c r="AL693" s="49"/>
      <c r="AM693" s="49"/>
      <c r="AN693" s="49"/>
      <c r="AO693" s="1"/>
      <c r="AP693" s="1"/>
    </row>
    <row r="694" spans="1:42" ht="15.75" customHeight="1">
      <c r="A694" s="1"/>
      <c r="B694" s="1"/>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c r="AF694" s="34"/>
      <c r="AG694" s="49"/>
      <c r="AH694" s="49"/>
      <c r="AI694" s="49"/>
      <c r="AJ694" s="49"/>
      <c r="AK694" s="49"/>
      <c r="AL694" s="49"/>
      <c r="AM694" s="49"/>
      <c r="AN694" s="49"/>
      <c r="AO694" s="1"/>
      <c r="AP694" s="1"/>
    </row>
    <row r="695" spans="1:42" ht="15.75" customHeight="1">
      <c r="A695" s="1"/>
      <c r="B695" s="1"/>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c r="AF695" s="34"/>
      <c r="AG695" s="49"/>
      <c r="AH695" s="49"/>
      <c r="AI695" s="49"/>
      <c r="AJ695" s="49"/>
      <c r="AK695" s="49"/>
      <c r="AL695" s="49"/>
      <c r="AM695" s="49"/>
      <c r="AN695" s="49"/>
      <c r="AO695" s="1"/>
      <c r="AP695" s="1"/>
    </row>
    <row r="696" spans="1:42" ht="15.75" customHeight="1">
      <c r="A696" s="1"/>
      <c r="B696" s="1"/>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c r="AF696" s="34"/>
      <c r="AG696" s="49"/>
      <c r="AH696" s="49"/>
      <c r="AI696" s="49"/>
      <c r="AJ696" s="49"/>
      <c r="AK696" s="49"/>
      <c r="AL696" s="49"/>
      <c r="AM696" s="49"/>
      <c r="AN696" s="49"/>
      <c r="AO696" s="1"/>
      <c r="AP696" s="1"/>
    </row>
    <row r="697" spans="1:42" ht="15.75" customHeight="1">
      <c r="A697" s="1"/>
      <c r="B697" s="1"/>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c r="AF697" s="34"/>
      <c r="AG697" s="49"/>
      <c r="AH697" s="49"/>
      <c r="AI697" s="49"/>
      <c r="AJ697" s="49"/>
      <c r="AK697" s="49"/>
      <c r="AL697" s="49"/>
      <c r="AM697" s="49"/>
      <c r="AN697" s="49"/>
      <c r="AO697" s="1"/>
      <c r="AP697" s="1"/>
    </row>
    <row r="698" spans="1:42" ht="15.75" customHeight="1">
      <c r="A698" s="1"/>
      <c r="B698" s="1"/>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c r="AF698" s="34"/>
      <c r="AG698" s="49"/>
      <c r="AH698" s="49"/>
      <c r="AI698" s="49"/>
      <c r="AJ698" s="49"/>
      <c r="AK698" s="49"/>
      <c r="AL698" s="49"/>
      <c r="AM698" s="49"/>
      <c r="AN698" s="49"/>
      <c r="AO698" s="1"/>
      <c r="AP698" s="1"/>
    </row>
    <row r="699" spans="1:42" ht="15.75" customHeight="1">
      <c r="A699" s="1"/>
      <c r="B699" s="1"/>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c r="AF699" s="34"/>
      <c r="AG699" s="49"/>
      <c r="AH699" s="49"/>
      <c r="AI699" s="49"/>
      <c r="AJ699" s="49"/>
      <c r="AK699" s="49"/>
      <c r="AL699" s="49"/>
      <c r="AM699" s="49"/>
      <c r="AN699" s="49"/>
      <c r="AO699" s="1"/>
      <c r="AP699" s="1"/>
    </row>
    <row r="700" spans="1:42" ht="15.75" customHeight="1">
      <c r="A700" s="1"/>
      <c r="B700" s="1"/>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34"/>
      <c r="AG700" s="49"/>
      <c r="AH700" s="49"/>
      <c r="AI700" s="49"/>
      <c r="AJ700" s="49"/>
      <c r="AK700" s="49"/>
      <c r="AL700" s="49"/>
      <c r="AM700" s="49"/>
      <c r="AN700" s="49"/>
      <c r="AO700" s="1"/>
      <c r="AP700" s="1"/>
    </row>
    <row r="701" spans="1:42" ht="15.75" customHeight="1">
      <c r="A701" s="1"/>
      <c r="B701" s="1"/>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c r="AF701" s="34"/>
      <c r="AG701" s="49"/>
      <c r="AH701" s="49"/>
      <c r="AI701" s="49"/>
      <c r="AJ701" s="49"/>
      <c r="AK701" s="49"/>
      <c r="AL701" s="49"/>
      <c r="AM701" s="49"/>
      <c r="AN701" s="49"/>
      <c r="AO701" s="1"/>
      <c r="AP701" s="1"/>
    </row>
    <row r="702" spans="1:42" ht="15.75" customHeight="1">
      <c r="A702" s="1"/>
      <c r="B702" s="1"/>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c r="AF702" s="34"/>
      <c r="AG702" s="49"/>
      <c r="AH702" s="49"/>
      <c r="AI702" s="49"/>
      <c r="AJ702" s="49"/>
      <c r="AK702" s="49"/>
      <c r="AL702" s="49"/>
      <c r="AM702" s="49"/>
      <c r="AN702" s="49"/>
      <c r="AO702" s="1"/>
      <c r="AP702" s="1"/>
    </row>
    <row r="703" spans="1:42" ht="15.75" customHeight="1">
      <c r="A703" s="1"/>
      <c r="B703" s="1"/>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c r="AF703" s="34"/>
      <c r="AG703" s="49"/>
      <c r="AH703" s="49"/>
      <c r="AI703" s="49"/>
      <c r="AJ703" s="49"/>
      <c r="AK703" s="49"/>
      <c r="AL703" s="49"/>
      <c r="AM703" s="49"/>
      <c r="AN703" s="49"/>
      <c r="AO703" s="1"/>
      <c r="AP703" s="1"/>
    </row>
    <row r="704" spans="1:42" ht="15.75" customHeight="1">
      <c r="A704" s="1"/>
      <c r="B704" s="1"/>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c r="AF704" s="34"/>
      <c r="AG704" s="49"/>
      <c r="AH704" s="49"/>
      <c r="AI704" s="49"/>
      <c r="AJ704" s="49"/>
      <c r="AK704" s="49"/>
      <c r="AL704" s="49"/>
      <c r="AM704" s="49"/>
      <c r="AN704" s="49"/>
      <c r="AO704" s="1"/>
      <c r="AP704" s="1"/>
    </row>
    <row r="705" spans="1:42" ht="15.75" customHeight="1">
      <c r="A705" s="1"/>
      <c r="B705" s="1"/>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c r="AF705" s="34"/>
      <c r="AG705" s="49"/>
      <c r="AH705" s="49"/>
      <c r="AI705" s="49"/>
      <c r="AJ705" s="49"/>
      <c r="AK705" s="49"/>
      <c r="AL705" s="49"/>
      <c r="AM705" s="49"/>
      <c r="AN705" s="49"/>
      <c r="AO705" s="1"/>
      <c r="AP705" s="1"/>
    </row>
    <row r="706" spans="1:42" ht="15.75" customHeight="1">
      <c r="A706" s="1"/>
      <c r="B706" s="1"/>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c r="AF706" s="34"/>
      <c r="AG706" s="49"/>
      <c r="AH706" s="49"/>
      <c r="AI706" s="49"/>
      <c r="AJ706" s="49"/>
      <c r="AK706" s="49"/>
      <c r="AL706" s="49"/>
      <c r="AM706" s="49"/>
      <c r="AN706" s="49"/>
      <c r="AO706" s="1"/>
      <c r="AP706" s="1"/>
    </row>
    <row r="707" spans="1:42" ht="15.75" customHeight="1">
      <c r="A707" s="1"/>
      <c r="B707" s="1"/>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c r="AF707" s="34"/>
      <c r="AG707" s="49"/>
      <c r="AH707" s="49"/>
      <c r="AI707" s="49"/>
      <c r="AJ707" s="49"/>
      <c r="AK707" s="49"/>
      <c r="AL707" s="49"/>
      <c r="AM707" s="49"/>
      <c r="AN707" s="49"/>
      <c r="AO707" s="1"/>
      <c r="AP707" s="1"/>
    </row>
    <row r="708" spans="1:42" ht="15.75" customHeight="1">
      <c r="A708" s="1"/>
      <c r="B708" s="1"/>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c r="AF708" s="34"/>
      <c r="AG708" s="49"/>
      <c r="AH708" s="49"/>
      <c r="AI708" s="49"/>
      <c r="AJ708" s="49"/>
      <c r="AK708" s="49"/>
      <c r="AL708" s="49"/>
      <c r="AM708" s="49"/>
      <c r="AN708" s="49"/>
      <c r="AO708" s="1"/>
      <c r="AP708" s="1"/>
    </row>
    <row r="709" spans="1:42" ht="15.75" customHeight="1">
      <c r="A709" s="1"/>
      <c r="B709" s="1"/>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c r="AF709" s="34"/>
      <c r="AG709" s="49"/>
      <c r="AH709" s="49"/>
      <c r="AI709" s="49"/>
      <c r="AJ709" s="49"/>
      <c r="AK709" s="49"/>
      <c r="AL709" s="49"/>
      <c r="AM709" s="49"/>
      <c r="AN709" s="49"/>
      <c r="AO709" s="1"/>
      <c r="AP709" s="1"/>
    </row>
    <row r="710" spans="1:42" ht="15.75" customHeight="1">
      <c r="A710" s="1"/>
      <c r="B710" s="1"/>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c r="AF710" s="34"/>
      <c r="AG710" s="49"/>
      <c r="AH710" s="49"/>
      <c r="AI710" s="49"/>
      <c r="AJ710" s="49"/>
      <c r="AK710" s="49"/>
      <c r="AL710" s="49"/>
      <c r="AM710" s="49"/>
      <c r="AN710" s="49"/>
      <c r="AO710" s="1"/>
      <c r="AP710" s="1"/>
    </row>
    <row r="711" spans="1:42" ht="15.75" customHeight="1">
      <c r="A711" s="1"/>
      <c r="B711" s="1"/>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c r="AF711" s="34"/>
      <c r="AG711" s="49"/>
      <c r="AH711" s="49"/>
      <c r="AI711" s="49"/>
      <c r="AJ711" s="49"/>
      <c r="AK711" s="49"/>
      <c r="AL711" s="49"/>
      <c r="AM711" s="49"/>
      <c r="AN711" s="49"/>
      <c r="AO711" s="1"/>
      <c r="AP711" s="1"/>
    </row>
    <row r="712" spans="1:42" ht="15.75" customHeight="1">
      <c r="A712" s="1"/>
      <c r="B712" s="1"/>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c r="AF712" s="34"/>
      <c r="AG712" s="49"/>
      <c r="AH712" s="49"/>
      <c r="AI712" s="49"/>
      <c r="AJ712" s="49"/>
      <c r="AK712" s="49"/>
      <c r="AL712" s="49"/>
      <c r="AM712" s="49"/>
      <c r="AN712" s="49"/>
      <c r="AO712" s="1"/>
      <c r="AP712" s="1"/>
    </row>
    <row r="713" spans="1:42" ht="15.75" customHeight="1">
      <c r="A713" s="1"/>
      <c r="B713" s="1"/>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c r="AF713" s="34"/>
      <c r="AG713" s="49"/>
      <c r="AH713" s="49"/>
      <c r="AI713" s="49"/>
      <c r="AJ713" s="49"/>
      <c r="AK713" s="49"/>
      <c r="AL713" s="49"/>
      <c r="AM713" s="49"/>
      <c r="AN713" s="49"/>
      <c r="AO713" s="1"/>
      <c r="AP713" s="1"/>
    </row>
    <row r="714" spans="1:42" ht="15.75" customHeight="1">
      <c r="A714" s="1"/>
      <c r="B714" s="1"/>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c r="AF714" s="34"/>
      <c r="AG714" s="49"/>
      <c r="AH714" s="49"/>
      <c r="AI714" s="49"/>
      <c r="AJ714" s="49"/>
      <c r="AK714" s="49"/>
      <c r="AL714" s="49"/>
      <c r="AM714" s="49"/>
      <c r="AN714" s="49"/>
      <c r="AO714" s="1"/>
      <c r="AP714" s="1"/>
    </row>
    <row r="715" spans="1:42" ht="15.75" customHeight="1">
      <c r="A715" s="1"/>
      <c r="B715" s="1"/>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c r="AF715" s="34"/>
      <c r="AG715" s="49"/>
      <c r="AH715" s="49"/>
      <c r="AI715" s="49"/>
      <c r="AJ715" s="49"/>
      <c r="AK715" s="49"/>
      <c r="AL715" s="49"/>
      <c r="AM715" s="49"/>
      <c r="AN715" s="49"/>
      <c r="AO715" s="1"/>
      <c r="AP715" s="1"/>
    </row>
    <row r="716" spans="1:42" ht="15.75" customHeight="1">
      <c r="A716" s="1"/>
      <c r="B716" s="1"/>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c r="AF716" s="34"/>
      <c r="AG716" s="49"/>
      <c r="AH716" s="49"/>
      <c r="AI716" s="49"/>
      <c r="AJ716" s="49"/>
      <c r="AK716" s="49"/>
      <c r="AL716" s="49"/>
      <c r="AM716" s="49"/>
      <c r="AN716" s="49"/>
      <c r="AO716" s="1"/>
      <c r="AP716" s="1"/>
    </row>
    <row r="717" spans="1:42" ht="15.75" customHeight="1">
      <c r="A717" s="1"/>
      <c r="B717" s="1"/>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c r="AF717" s="34"/>
      <c r="AG717" s="49"/>
      <c r="AH717" s="49"/>
      <c r="AI717" s="49"/>
      <c r="AJ717" s="49"/>
      <c r="AK717" s="49"/>
      <c r="AL717" s="49"/>
      <c r="AM717" s="49"/>
      <c r="AN717" s="49"/>
      <c r="AO717" s="1"/>
      <c r="AP717" s="1"/>
    </row>
    <row r="718" spans="1:42" ht="15.75" customHeight="1">
      <c r="A718" s="1"/>
      <c r="B718" s="1"/>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c r="AF718" s="34"/>
      <c r="AG718" s="49"/>
      <c r="AH718" s="49"/>
      <c r="AI718" s="49"/>
      <c r="AJ718" s="49"/>
      <c r="AK718" s="49"/>
      <c r="AL718" s="49"/>
      <c r="AM718" s="49"/>
      <c r="AN718" s="49"/>
      <c r="AO718" s="1"/>
      <c r="AP718" s="1"/>
    </row>
    <row r="719" spans="1:42" ht="15.75" customHeight="1">
      <c r="A719" s="1"/>
      <c r="B719" s="1"/>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c r="AF719" s="34"/>
      <c r="AG719" s="49"/>
      <c r="AH719" s="49"/>
      <c r="AI719" s="49"/>
      <c r="AJ719" s="49"/>
      <c r="AK719" s="49"/>
      <c r="AL719" s="49"/>
      <c r="AM719" s="49"/>
      <c r="AN719" s="49"/>
      <c r="AO719" s="1"/>
      <c r="AP719" s="1"/>
    </row>
    <row r="720" spans="1:42" ht="15.75" customHeight="1">
      <c r="A720" s="1"/>
      <c r="B720" s="1"/>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c r="AF720" s="34"/>
      <c r="AG720" s="49"/>
      <c r="AH720" s="49"/>
      <c r="AI720" s="49"/>
      <c r="AJ720" s="49"/>
      <c r="AK720" s="49"/>
      <c r="AL720" s="49"/>
      <c r="AM720" s="49"/>
      <c r="AN720" s="49"/>
      <c r="AO720" s="1"/>
      <c r="AP720" s="1"/>
    </row>
    <row r="721" spans="1:42" ht="15.75" customHeight="1">
      <c r="A721" s="1"/>
      <c r="B721" s="1"/>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c r="AF721" s="34"/>
      <c r="AG721" s="49"/>
      <c r="AH721" s="49"/>
      <c r="AI721" s="49"/>
      <c r="AJ721" s="49"/>
      <c r="AK721" s="49"/>
      <c r="AL721" s="49"/>
      <c r="AM721" s="49"/>
      <c r="AN721" s="49"/>
      <c r="AO721" s="1"/>
      <c r="AP721" s="1"/>
    </row>
    <row r="722" spans="1:42" ht="15.75" customHeight="1">
      <c r="A722" s="1"/>
      <c r="B722" s="1"/>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c r="AF722" s="34"/>
      <c r="AG722" s="49"/>
      <c r="AH722" s="49"/>
      <c r="AI722" s="49"/>
      <c r="AJ722" s="49"/>
      <c r="AK722" s="49"/>
      <c r="AL722" s="49"/>
      <c r="AM722" s="49"/>
      <c r="AN722" s="49"/>
      <c r="AO722" s="1"/>
      <c r="AP722" s="1"/>
    </row>
    <row r="723" spans="1:42" ht="15.75" customHeight="1">
      <c r="A723" s="1"/>
      <c r="B723" s="1"/>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c r="AF723" s="34"/>
      <c r="AG723" s="49"/>
      <c r="AH723" s="49"/>
      <c r="AI723" s="49"/>
      <c r="AJ723" s="49"/>
      <c r="AK723" s="49"/>
      <c r="AL723" s="49"/>
      <c r="AM723" s="49"/>
      <c r="AN723" s="49"/>
      <c r="AO723" s="1"/>
      <c r="AP723" s="1"/>
    </row>
    <row r="724" spans="1:42" ht="15.75" customHeight="1">
      <c r="A724" s="1"/>
      <c r="B724" s="1"/>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34"/>
      <c r="AG724" s="49"/>
      <c r="AH724" s="49"/>
      <c r="AI724" s="49"/>
      <c r="AJ724" s="49"/>
      <c r="AK724" s="49"/>
      <c r="AL724" s="49"/>
      <c r="AM724" s="49"/>
      <c r="AN724" s="49"/>
      <c r="AO724" s="1"/>
      <c r="AP724" s="1"/>
    </row>
    <row r="725" spans="1:42" ht="15.75" customHeight="1">
      <c r="A725" s="1"/>
      <c r="B725" s="1"/>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c r="AF725" s="34"/>
      <c r="AG725" s="49"/>
      <c r="AH725" s="49"/>
      <c r="AI725" s="49"/>
      <c r="AJ725" s="49"/>
      <c r="AK725" s="49"/>
      <c r="AL725" s="49"/>
      <c r="AM725" s="49"/>
      <c r="AN725" s="49"/>
      <c r="AO725" s="1"/>
      <c r="AP725" s="1"/>
    </row>
    <row r="726" spans="1:42" ht="15.75" customHeight="1">
      <c r="A726" s="1"/>
      <c r="B726" s="1"/>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c r="AF726" s="34"/>
      <c r="AG726" s="49"/>
      <c r="AH726" s="49"/>
      <c r="AI726" s="49"/>
      <c r="AJ726" s="49"/>
      <c r="AK726" s="49"/>
      <c r="AL726" s="49"/>
      <c r="AM726" s="49"/>
      <c r="AN726" s="49"/>
      <c r="AO726" s="1"/>
      <c r="AP726" s="1"/>
    </row>
    <row r="727" spans="1:42" ht="15.75" customHeight="1">
      <c r="A727" s="1"/>
      <c r="B727" s="1"/>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c r="AF727" s="34"/>
      <c r="AG727" s="49"/>
      <c r="AH727" s="49"/>
      <c r="AI727" s="49"/>
      <c r="AJ727" s="49"/>
      <c r="AK727" s="49"/>
      <c r="AL727" s="49"/>
      <c r="AM727" s="49"/>
      <c r="AN727" s="49"/>
      <c r="AO727" s="1"/>
      <c r="AP727" s="1"/>
    </row>
    <row r="728" spans="1:42" ht="15.75" customHeight="1">
      <c r="A728" s="1"/>
      <c r="B728" s="1"/>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c r="AF728" s="34"/>
      <c r="AG728" s="49"/>
      <c r="AH728" s="49"/>
      <c r="AI728" s="49"/>
      <c r="AJ728" s="49"/>
      <c r="AK728" s="49"/>
      <c r="AL728" s="49"/>
      <c r="AM728" s="49"/>
      <c r="AN728" s="49"/>
      <c r="AO728" s="1"/>
      <c r="AP728" s="1"/>
    </row>
    <row r="729" spans="1:42" ht="15.75" customHeight="1">
      <c r="A729" s="1"/>
      <c r="B729" s="1"/>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c r="AF729" s="34"/>
      <c r="AG729" s="49"/>
      <c r="AH729" s="49"/>
      <c r="AI729" s="49"/>
      <c r="AJ729" s="49"/>
      <c r="AK729" s="49"/>
      <c r="AL729" s="49"/>
      <c r="AM729" s="49"/>
      <c r="AN729" s="49"/>
      <c r="AO729" s="1"/>
      <c r="AP729" s="1"/>
    </row>
    <row r="730" spans="1:42" ht="15.75" customHeight="1">
      <c r="A730" s="1"/>
      <c r="B730" s="1"/>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c r="AF730" s="34"/>
      <c r="AG730" s="49"/>
      <c r="AH730" s="49"/>
      <c r="AI730" s="49"/>
      <c r="AJ730" s="49"/>
      <c r="AK730" s="49"/>
      <c r="AL730" s="49"/>
      <c r="AM730" s="49"/>
      <c r="AN730" s="49"/>
      <c r="AO730" s="1"/>
      <c r="AP730" s="1"/>
    </row>
    <row r="731" spans="1:42" ht="15.75" customHeight="1">
      <c r="A731" s="1"/>
      <c r="B731" s="1"/>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c r="AF731" s="34"/>
      <c r="AG731" s="49"/>
      <c r="AH731" s="49"/>
      <c r="AI731" s="49"/>
      <c r="AJ731" s="49"/>
      <c r="AK731" s="49"/>
      <c r="AL731" s="49"/>
      <c r="AM731" s="49"/>
      <c r="AN731" s="49"/>
      <c r="AO731" s="1"/>
      <c r="AP731" s="1"/>
    </row>
    <row r="732" spans="1:42" ht="15.75" customHeight="1">
      <c r="A732" s="1"/>
      <c r="B732" s="1"/>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c r="AF732" s="34"/>
      <c r="AG732" s="49"/>
      <c r="AH732" s="49"/>
      <c r="AI732" s="49"/>
      <c r="AJ732" s="49"/>
      <c r="AK732" s="49"/>
      <c r="AL732" s="49"/>
      <c r="AM732" s="49"/>
      <c r="AN732" s="49"/>
      <c r="AO732" s="1"/>
      <c r="AP732" s="1"/>
    </row>
    <row r="733" spans="1:42" ht="15.75" customHeight="1">
      <c r="A733" s="1"/>
      <c r="B733" s="1"/>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c r="AF733" s="34"/>
      <c r="AG733" s="49"/>
      <c r="AH733" s="49"/>
      <c r="AI733" s="49"/>
      <c r="AJ733" s="49"/>
      <c r="AK733" s="49"/>
      <c r="AL733" s="49"/>
      <c r="AM733" s="49"/>
      <c r="AN733" s="49"/>
      <c r="AO733" s="1"/>
      <c r="AP733" s="1"/>
    </row>
    <row r="734" spans="1:42" ht="15.75" customHeight="1">
      <c r="A734" s="1"/>
      <c r="B734" s="1"/>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c r="AF734" s="34"/>
      <c r="AG734" s="49"/>
      <c r="AH734" s="49"/>
      <c r="AI734" s="49"/>
      <c r="AJ734" s="49"/>
      <c r="AK734" s="49"/>
      <c r="AL734" s="49"/>
      <c r="AM734" s="49"/>
      <c r="AN734" s="49"/>
      <c r="AO734" s="1"/>
      <c r="AP734" s="1"/>
    </row>
    <row r="735" spans="1:42" ht="15.75" customHeight="1">
      <c r="A735" s="1"/>
      <c r="B735" s="1"/>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c r="AF735" s="34"/>
      <c r="AG735" s="49"/>
      <c r="AH735" s="49"/>
      <c r="AI735" s="49"/>
      <c r="AJ735" s="49"/>
      <c r="AK735" s="49"/>
      <c r="AL735" s="49"/>
      <c r="AM735" s="49"/>
      <c r="AN735" s="49"/>
      <c r="AO735" s="1"/>
      <c r="AP735" s="1"/>
    </row>
    <row r="736" spans="1:42" ht="15.75" customHeight="1">
      <c r="A736" s="1"/>
      <c r="B736" s="1"/>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c r="AF736" s="34"/>
      <c r="AG736" s="49"/>
      <c r="AH736" s="49"/>
      <c r="AI736" s="49"/>
      <c r="AJ736" s="49"/>
      <c r="AK736" s="49"/>
      <c r="AL736" s="49"/>
      <c r="AM736" s="49"/>
      <c r="AN736" s="49"/>
      <c r="AO736" s="1"/>
      <c r="AP736" s="1"/>
    </row>
    <row r="737" spans="1:42" ht="15.75" customHeight="1">
      <c r="A737" s="1"/>
      <c r="B737" s="1"/>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c r="AF737" s="34"/>
      <c r="AG737" s="49"/>
      <c r="AH737" s="49"/>
      <c r="AI737" s="49"/>
      <c r="AJ737" s="49"/>
      <c r="AK737" s="49"/>
      <c r="AL737" s="49"/>
      <c r="AM737" s="49"/>
      <c r="AN737" s="49"/>
      <c r="AO737" s="1"/>
      <c r="AP737" s="1"/>
    </row>
    <row r="738" spans="1:42" ht="15.75" customHeight="1">
      <c r="A738" s="1"/>
      <c r="B738" s="1"/>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34"/>
      <c r="AG738" s="49"/>
      <c r="AH738" s="49"/>
      <c r="AI738" s="49"/>
      <c r="AJ738" s="49"/>
      <c r="AK738" s="49"/>
      <c r="AL738" s="49"/>
      <c r="AM738" s="49"/>
      <c r="AN738" s="49"/>
      <c r="AO738" s="1"/>
      <c r="AP738" s="1"/>
    </row>
    <row r="739" spans="1:42" ht="15.75" customHeight="1">
      <c r="A739" s="1"/>
      <c r="B739" s="1"/>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c r="AF739" s="34"/>
      <c r="AG739" s="49"/>
      <c r="AH739" s="49"/>
      <c r="AI739" s="49"/>
      <c r="AJ739" s="49"/>
      <c r="AK739" s="49"/>
      <c r="AL739" s="49"/>
      <c r="AM739" s="49"/>
      <c r="AN739" s="49"/>
      <c r="AO739" s="1"/>
      <c r="AP739" s="1"/>
    </row>
    <row r="740" spans="1:42" ht="15.75" customHeight="1">
      <c r="A740" s="1"/>
      <c r="B740" s="1"/>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c r="AF740" s="34"/>
      <c r="AG740" s="49"/>
      <c r="AH740" s="49"/>
      <c r="AI740" s="49"/>
      <c r="AJ740" s="49"/>
      <c r="AK740" s="49"/>
      <c r="AL740" s="49"/>
      <c r="AM740" s="49"/>
      <c r="AN740" s="49"/>
      <c r="AO740" s="1"/>
      <c r="AP740" s="1"/>
    </row>
    <row r="741" spans="1:42" ht="15.75" customHeight="1">
      <c r="A741" s="1"/>
      <c r="B741" s="1"/>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c r="AF741" s="34"/>
      <c r="AG741" s="49"/>
      <c r="AH741" s="49"/>
      <c r="AI741" s="49"/>
      <c r="AJ741" s="49"/>
      <c r="AK741" s="49"/>
      <c r="AL741" s="49"/>
      <c r="AM741" s="49"/>
      <c r="AN741" s="49"/>
      <c r="AO741" s="1"/>
      <c r="AP741" s="1"/>
    </row>
    <row r="742" spans="1:42" ht="15.75" customHeight="1">
      <c r="A742" s="1"/>
      <c r="B742" s="1"/>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c r="AF742" s="34"/>
      <c r="AG742" s="49"/>
      <c r="AH742" s="49"/>
      <c r="AI742" s="49"/>
      <c r="AJ742" s="49"/>
      <c r="AK742" s="49"/>
      <c r="AL742" s="49"/>
      <c r="AM742" s="49"/>
      <c r="AN742" s="49"/>
      <c r="AO742" s="1"/>
      <c r="AP742" s="1"/>
    </row>
    <row r="743" spans="1:42" ht="15.75" customHeight="1">
      <c r="A743" s="1"/>
      <c r="B743" s="1"/>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c r="AF743" s="34"/>
      <c r="AG743" s="49"/>
      <c r="AH743" s="49"/>
      <c r="AI743" s="49"/>
      <c r="AJ743" s="49"/>
      <c r="AK743" s="49"/>
      <c r="AL743" s="49"/>
      <c r="AM743" s="49"/>
      <c r="AN743" s="49"/>
      <c r="AO743" s="1"/>
      <c r="AP743" s="1"/>
    </row>
    <row r="744" spans="1:42" ht="15.75" customHeight="1">
      <c r="A744" s="1"/>
      <c r="B744" s="1"/>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c r="AF744" s="34"/>
      <c r="AG744" s="49"/>
      <c r="AH744" s="49"/>
      <c r="AI744" s="49"/>
      <c r="AJ744" s="49"/>
      <c r="AK744" s="49"/>
      <c r="AL744" s="49"/>
      <c r="AM744" s="49"/>
      <c r="AN744" s="49"/>
      <c r="AO744" s="1"/>
      <c r="AP744" s="1"/>
    </row>
    <row r="745" spans="1:42" ht="15.75" customHeight="1">
      <c r="A745" s="1"/>
      <c r="B745" s="1"/>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c r="AF745" s="34"/>
      <c r="AG745" s="49"/>
      <c r="AH745" s="49"/>
      <c r="AI745" s="49"/>
      <c r="AJ745" s="49"/>
      <c r="AK745" s="49"/>
      <c r="AL745" s="49"/>
      <c r="AM745" s="49"/>
      <c r="AN745" s="49"/>
      <c r="AO745" s="1"/>
      <c r="AP745" s="1"/>
    </row>
    <row r="746" spans="1:42" ht="15.75" customHeight="1">
      <c r="A746" s="1"/>
      <c r="B746" s="1"/>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c r="AF746" s="34"/>
      <c r="AG746" s="49"/>
      <c r="AH746" s="49"/>
      <c r="AI746" s="49"/>
      <c r="AJ746" s="49"/>
      <c r="AK746" s="49"/>
      <c r="AL746" s="49"/>
      <c r="AM746" s="49"/>
      <c r="AN746" s="49"/>
      <c r="AO746" s="1"/>
      <c r="AP746" s="1"/>
    </row>
    <row r="747" spans="1:42" ht="15.75" customHeight="1">
      <c r="A747" s="1"/>
      <c r="B747" s="1"/>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c r="AF747" s="34"/>
      <c r="AG747" s="49"/>
      <c r="AH747" s="49"/>
      <c r="AI747" s="49"/>
      <c r="AJ747" s="49"/>
      <c r="AK747" s="49"/>
      <c r="AL747" s="49"/>
      <c r="AM747" s="49"/>
      <c r="AN747" s="49"/>
      <c r="AO747" s="1"/>
      <c r="AP747" s="1"/>
    </row>
    <row r="748" spans="1:42" ht="15.75" customHeight="1">
      <c r="A748" s="1"/>
      <c r="B748" s="1"/>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c r="AF748" s="34"/>
      <c r="AG748" s="49"/>
      <c r="AH748" s="49"/>
      <c r="AI748" s="49"/>
      <c r="AJ748" s="49"/>
      <c r="AK748" s="49"/>
      <c r="AL748" s="49"/>
      <c r="AM748" s="49"/>
      <c r="AN748" s="49"/>
      <c r="AO748" s="1"/>
      <c r="AP748" s="1"/>
    </row>
    <row r="749" spans="1:42" ht="15.75" customHeight="1">
      <c r="A749" s="1"/>
      <c r="B749" s="1"/>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c r="AF749" s="34"/>
      <c r="AG749" s="49"/>
      <c r="AH749" s="49"/>
      <c r="AI749" s="49"/>
      <c r="AJ749" s="49"/>
      <c r="AK749" s="49"/>
      <c r="AL749" s="49"/>
      <c r="AM749" s="49"/>
      <c r="AN749" s="49"/>
      <c r="AO749" s="1"/>
      <c r="AP749" s="1"/>
    </row>
    <row r="750" spans="1:42" ht="15.75" customHeight="1">
      <c r="A750" s="1"/>
      <c r="B750" s="1"/>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c r="AF750" s="34"/>
      <c r="AG750" s="49"/>
      <c r="AH750" s="49"/>
      <c r="AI750" s="49"/>
      <c r="AJ750" s="49"/>
      <c r="AK750" s="49"/>
      <c r="AL750" s="49"/>
      <c r="AM750" s="49"/>
      <c r="AN750" s="49"/>
      <c r="AO750" s="1"/>
      <c r="AP750" s="1"/>
    </row>
    <row r="751" spans="1:42" ht="15.75" customHeight="1">
      <c r="A751" s="1"/>
      <c r="B751" s="1"/>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c r="AF751" s="34"/>
      <c r="AG751" s="49"/>
      <c r="AH751" s="49"/>
      <c r="AI751" s="49"/>
      <c r="AJ751" s="49"/>
      <c r="AK751" s="49"/>
      <c r="AL751" s="49"/>
      <c r="AM751" s="49"/>
      <c r="AN751" s="49"/>
      <c r="AO751" s="1"/>
      <c r="AP751" s="1"/>
    </row>
    <row r="752" spans="1:42" ht="15.75" customHeight="1">
      <c r="A752" s="1"/>
      <c r="B752" s="1"/>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c r="AF752" s="34"/>
      <c r="AG752" s="49"/>
      <c r="AH752" s="49"/>
      <c r="AI752" s="49"/>
      <c r="AJ752" s="49"/>
      <c r="AK752" s="49"/>
      <c r="AL752" s="49"/>
      <c r="AM752" s="49"/>
      <c r="AN752" s="49"/>
      <c r="AO752" s="1"/>
      <c r="AP752" s="1"/>
    </row>
    <row r="753" spans="1:42" ht="15.75" customHeight="1">
      <c r="A753" s="1"/>
      <c r="B753" s="1"/>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c r="AF753" s="34"/>
      <c r="AG753" s="49"/>
      <c r="AH753" s="49"/>
      <c r="AI753" s="49"/>
      <c r="AJ753" s="49"/>
      <c r="AK753" s="49"/>
      <c r="AL753" s="49"/>
      <c r="AM753" s="49"/>
      <c r="AN753" s="49"/>
      <c r="AO753" s="1"/>
      <c r="AP753" s="1"/>
    </row>
    <row r="754" spans="1:42" ht="15.75" customHeight="1">
      <c r="A754" s="1"/>
      <c r="B754" s="1"/>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c r="AF754" s="34"/>
      <c r="AG754" s="49"/>
      <c r="AH754" s="49"/>
      <c r="AI754" s="49"/>
      <c r="AJ754" s="49"/>
      <c r="AK754" s="49"/>
      <c r="AL754" s="49"/>
      <c r="AM754" s="49"/>
      <c r="AN754" s="49"/>
      <c r="AO754" s="1"/>
      <c r="AP754" s="1"/>
    </row>
    <row r="755" spans="1:42" ht="15.75" customHeight="1">
      <c r="A755" s="1"/>
      <c r="B755" s="1"/>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c r="AF755" s="34"/>
      <c r="AG755" s="49"/>
      <c r="AH755" s="49"/>
      <c r="AI755" s="49"/>
      <c r="AJ755" s="49"/>
      <c r="AK755" s="49"/>
      <c r="AL755" s="49"/>
      <c r="AM755" s="49"/>
      <c r="AN755" s="49"/>
      <c r="AO755" s="1"/>
      <c r="AP755" s="1"/>
    </row>
    <row r="756" spans="1:42" ht="15.75" customHeight="1">
      <c r="A756" s="1"/>
      <c r="B756" s="1"/>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c r="AF756" s="34"/>
      <c r="AG756" s="49"/>
      <c r="AH756" s="49"/>
      <c r="AI756" s="49"/>
      <c r="AJ756" s="49"/>
      <c r="AK756" s="49"/>
      <c r="AL756" s="49"/>
      <c r="AM756" s="49"/>
      <c r="AN756" s="49"/>
      <c r="AO756" s="1"/>
      <c r="AP756" s="1"/>
    </row>
    <row r="757" spans="1:42" ht="15.75" customHeight="1">
      <c r="A757" s="1"/>
      <c r="B757" s="1"/>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c r="AF757" s="34"/>
      <c r="AG757" s="49"/>
      <c r="AH757" s="49"/>
      <c r="AI757" s="49"/>
      <c r="AJ757" s="49"/>
      <c r="AK757" s="49"/>
      <c r="AL757" s="49"/>
      <c r="AM757" s="49"/>
      <c r="AN757" s="49"/>
      <c r="AO757" s="1"/>
      <c r="AP757" s="1"/>
    </row>
    <row r="758" spans="1:42" ht="15.75" customHeight="1">
      <c r="A758" s="1"/>
      <c r="B758" s="1"/>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34"/>
      <c r="AG758" s="49"/>
      <c r="AH758" s="49"/>
      <c r="AI758" s="49"/>
      <c r="AJ758" s="49"/>
      <c r="AK758" s="49"/>
      <c r="AL758" s="49"/>
      <c r="AM758" s="49"/>
      <c r="AN758" s="49"/>
      <c r="AO758" s="1"/>
      <c r="AP758" s="1"/>
    </row>
    <row r="759" spans="1:42" ht="15.75" customHeight="1">
      <c r="A759" s="1"/>
      <c r="B759" s="1"/>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34"/>
      <c r="AG759" s="49"/>
      <c r="AH759" s="49"/>
      <c r="AI759" s="49"/>
      <c r="AJ759" s="49"/>
      <c r="AK759" s="49"/>
      <c r="AL759" s="49"/>
      <c r="AM759" s="49"/>
      <c r="AN759" s="49"/>
      <c r="AO759" s="1"/>
      <c r="AP759" s="1"/>
    </row>
    <row r="760" spans="1:42" ht="15.75" customHeight="1">
      <c r="A760" s="1"/>
      <c r="B760" s="1"/>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34"/>
      <c r="AG760" s="49"/>
      <c r="AH760" s="49"/>
      <c r="AI760" s="49"/>
      <c r="AJ760" s="49"/>
      <c r="AK760" s="49"/>
      <c r="AL760" s="49"/>
      <c r="AM760" s="49"/>
      <c r="AN760" s="49"/>
      <c r="AO760" s="1"/>
      <c r="AP760" s="1"/>
    </row>
    <row r="761" spans="1:42" ht="15.75" customHeight="1">
      <c r="A761" s="1"/>
      <c r="B761" s="1"/>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c r="AF761" s="34"/>
      <c r="AG761" s="49"/>
      <c r="AH761" s="49"/>
      <c r="AI761" s="49"/>
      <c r="AJ761" s="49"/>
      <c r="AK761" s="49"/>
      <c r="AL761" s="49"/>
      <c r="AM761" s="49"/>
      <c r="AN761" s="49"/>
      <c r="AO761" s="1"/>
      <c r="AP761" s="1"/>
    </row>
    <row r="762" spans="1:42" ht="15.75" customHeight="1">
      <c r="A762" s="1"/>
      <c r="B762" s="1"/>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c r="AF762" s="34"/>
      <c r="AG762" s="49"/>
      <c r="AH762" s="49"/>
      <c r="AI762" s="49"/>
      <c r="AJ762" s="49"/>
      <c r="AK762" s="49"/>
      <c r="AL762" s="49"/>
      <c r="AM762" s="49"/>
      <c r="AN762" s="49"/>
      <c r="AO762" s="1"/>
      <c r="AP762" s="1"/>
    </row>
    <row r="763" spans="1:42" ht="15.75" customHeight="1">
      <c r="A763" s="1"/>
      <c r="B763" s="1"/>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c r="AF763" s="34"/>
      <c r="AG763" s="49"/>
      <c r="AH763" s="49"/>
      <c r="AI763" s="49"/>
      <c r="AJ763" s="49"/>
      <c r="AK763" s="49"/>
      <c r="AL763" s="49"/>
      <c r="AM763" s="49"/>
      <c r="AN763" s="49"/>
      <c r="AO763" s="1"/>
      <c r="AP763" s="1"/>
    </row>
    <row r="764" spans="1:42" ht="15.75" customHeight="1">
      <c r="A764" s="1"/>
      <c r="B764" s="1"/>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c r="AF764" s="34"/>
      <c r="AG764" s="49"/>
      <c r="AH764" s="49"/>
      <c r="AI764" s="49"/>
      <c r="AJ764" s="49"/>
      <c r="AK764" s="49"/>
      <c r="AL764" s="49"/>
      <c r="AM764" s="49"/>
      <c r="AN764" s="49"/>
      <c r="AO764" s="1"/>
      <c r="AP764" s="1"/>
    </row>
    <row r="765" spans="1:42" ht="15.75" customHeight="1">
      <c r="A765" s="1"/>
      <c r="B765" s="1"/>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c r="AF765" s="34"/>
      <c r="AG765" s="49"/>
      <c r="AH765" s="49"/>
      <c r="AI765" s="49"/>
      <c r="AJ765" s="49"/>
      <c r="AK765" s="49"/>
      <c r="AL765" s="49"/>
      <c r="AM765" s="49"/>
      <c r="AN765" s="49"/>
      <c r="AO765" s="1"/>
      <c r="AP765" s="1"/>
    </row>
    <row r="766" spans="1:42" ht="15.75" customHeight="1">
      <c r="A766" s="1"/>
      <c r="B766" s="1"/>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c r="AF766" s="34"/>
      <c r="AG766" s="49"/>
      <c r="AH766" s="49"/>
      <c r="AI766" s="49"/>
      <c r="AJ766" s="49"/>
      <c r="AK766" s="49"/>
      <c r="AL766" s="49"/>
      <c r="AM766" s="49"/>
      <c r="AN766" s="49"/>
      <c r="AO766" s="1"/>
      <c r="AP766" s="1"/>
    </row>
    <row r="767" spans="1:42" ht="15.75" customHeight="1">
      <c r="A767" s="1"/>
      <c r="B767" s="1"/>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34"/>
      <c r="AG767" s="49"/>
      <c r="AH767" s="49"/>
      <c r="AI767" s="49"/>
      <c r="AJ767" s="49"/>
      <c r="AK767" s="49"/>
      <c r="AL767" s="49"/>
      <c r="AM767" s="49"/>
      <c r="AN767" s="49"/>
      <c r="AO767" s="1"/>
      <c r="AP767" s="1"/>
    </row>
    <row r="768" spans="1:42" ht="15.75" customHeight="1">
      <c r="A768" s="1"/>
      <c r="B768" s="1"/>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34"/>
      <c r="AG768" s="49"/>
      <c r="AH768" s="49"/>
      <c r="AI768" s="49"/>
      <c r="AJ768" s="49"/>
      <c r="AK768" s="49"/>
      <c r="AL768" s="49"/>
      <c r="AM768" s="49"/>
      <c r="AN768" s="49"/>
      <c r="AO768" s="1"/>
      <c r="AP768" s="1"/>
    </row>
    <row r="769" spans="1:42" ht="15.75" customHeight="1">
      <c r="A769" s="1"/>
      <c r="B769" s="1"/>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34"/>
      <c r="AG769" s="49"/>
      <c r="AH769" s="49"/>
      <c r="AI769" s="49"/>
      <c r="AJ769" s="49"/>
      <c r="AK769" s="49"/>
      <c r="AL769" s="49"/>
      <c r="AM769" s="49"/>
      <c r="AN769" s="49"/>
      <c r="AO769" s="1"/>
      <c r="AP769" s="1"/>
    </row>
    <row r="770" spans="1:42" ht="15.75" customHeight="1">
      <c r="A770" s="1"/>
      <c r="B770" s="1"/>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34"/>
      <c r="AG770" s="49"/>
      <c r="AH770" s="49"/>
      <c r="AI770" s="49"/>
      <c r="AJ770" s="49"/>
      <c r="AK770" s="49"/>
      <c r="AL770" s="49"/>
      <c r="AM770" s="49"/>
      <c r="AN770" s="49"/>
      <c r="AO770" s="1"/>
      <c r="AP770" s="1"/>
    </row>
    <row r="771" spans="1:42" ht="15.75" customHeight="1">
      <c r="A771" s="1"/>
      <c r="B771" s="1"/>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34"/>
      <c r="AG771" s="49"/>
      <c r="AH771" s="49"/>
      <c r="AI771" s="49"/>
      <c r="AJ771" s="49"/>
      <c r="AK771" s="49"/>
      <c r="AL771" s="49"/>
      <c r="AM771" s="49"/>
      <c r="AN771" s="49"/>
      <c r="AO771" s="1"/>
      <c r="AP771" s="1"/>
    </row>
    <row r="772" spans="1:42" ht="15.75" customHeight="1">
      <c r="A772" s="1"/>
      <c r="B772" s="1"/>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34"/>
      <c r="AG772" s="49"/>
      <c r="AH772" s="49"/>
      <c r="AI772" s="49"/>
      <c r="AJ772" s="49"/>
      <c r="AK772" s="49"/>
      <c r="AL772" s="49"/>
      <c r="AM772" s="49"/>
      <c r="AN772" s="49"/>
      <c r="AO772" s="1"/>
      <c r="AP772" s="1"/>
    </row>
    <row r="773" spans="1:42" ht="15.75" customHeight="1">
      <c r="A773" s="1"/>
      <c r="B773" s="1"/>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34"/>
      <c r="AG773" s="49"/>
      <c r="AH773" s="49"/>
      <c r="AI773" s="49"/>
      <c r="AJ773" s="49"/>
      <c r="AK773" s="49"/>
      <c r="AL773" s="49"/>
      <c r="AM773" s="49"/>
      <c r="AN773" s="49"/>
      <c r="AO773" s="1"/>
      <c r="AP773" s="1"/>
    </row>
    <row r="774" spans="1:42" ht="15.75" customHeight="1">
      <c r="A774" s="1"/>
      <c r="B774" s="1"/>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34"/>
      <c r="AG774" s="49"/>
      <c r="AH774" s="49"/>
      <c r="AI774" s="49"/>
      <c r="AJ774" s="49"/>
      <c r="AK774" s="49"/>
      <c r="AL774" s="49"/>
      <c r="AM774" s="49"/>
      <c r="AN774" s="49"/>
      <c r="AO774" s="1"/>
      <c r="AP774" s="1"/>
    </row>
    <row r="775" spans="1:42" ht="15.75" customHeight="1">
      <c r="A775" s="1"/>
      <c r="B775" s="1"/>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34"/>
      <c r="AG775" s="49"/>
      <c r="AH775" s="49"/>
      <c r="AI775" s="49"/>
      <c r="AJ775" s="49"/>
      <c r="AK775" s="49"/>
      <c r="AL775" s="49"/>
      <c r="AM775" s="49"/>
      <c r="AN775" s="49"/>
      <c r="AO775" s="1"/>
      <c r="AP775" s="1"/>
    </row>
    <row r="776" spans="1:42" ht="15.75" customHeight="1">
      <c r="A776" s="1"/>
      <c r="B776" s="1"/>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34"/>
      <c r="AG776" s="49"/>
      <c r="AH776" s="49"/>
      <c r="AI776" s="49"/>
      <c r="AJ776" s="49"/>
      <c r="AK776" s="49"/>
      <c r="AL776" s="49"/>
      <c r="AM776" s="49"/>
      <c r="AN776" s="49"/>
      <c r="AO776" s="1"/>
      <c r="AP776" s="1"/>
    </row>
    <row r="777" spans="1:42" ht="15.75" customHeight="1">
      <c r="A777" s="1"/>
      <c r="B777" s="1"/>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34"/>
      <c r="AG777" s="49"/>
      <c r="AH777" s="49"/>
      <c r="AI777" s="49"/>
      <c r="AJ777" s="49"/>
      <c r="AK777" s="49"/>
      <c r="AL777" s="49"/>
      <c r="AM777" s="49"/>
      <c r="AN777" s="49"/>
      <c r="AO777" s="1"/>
      <c r="AP777" s="1"/>
    </row>
    <row r="778" spans="1:42" ht="15.75" customHeight="1">
      <c r="A778" s="1"/>
      <c r="B778" s="1"/>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34"/>
      <c r="AG778" s="49"/>
      <c r="AH778" s="49"/>
      <c r="AI778" s="49"/>
      <c r="AJ778" s="49"/>
      <c r="AK778" s="49"/>
      <c r="AL778" s="49"/>
      <c r="AM778" s="49"/>
      <c r="AN778" s="49"/>
      <c r="AO778" s="1"/>
      <c r="AP778" s="1"/>
    </row>
    <row r="779" spans="1:42" ht="15.75" customHeight="1">
      <c r="A779" s="1"/>
      <c r="B779" s="1"/>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34"/>
      <c r="AG779" s="49"/>
      <c r="AH779" s="49"/>
      <c r="AI779" s="49"/>
      <c r="AJ779" s="49"/>
      <c r="AK779" s="49"/>
      <c r="AL779" s="49"/>
      <c r="AM779" s="49"/>
      <c r="AN779" s="49"/>
      <c r="AO779" s="1"/>
      <c r="AP779" s="1"/>
    </row>
    <row r="780" spans="1:42" ht="15.75" customHeight="1">
      <c r="A780" s="1"/>
      <c r="B780" s="1"/>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34"/>
      <c r="AG780" s="49"/>
      <c r="AH780" s="49"/>
      <c r="AI780" s="49"/>
      <c r="AJ780" s="49"/>
      <c r="AK780" s="49"/>
      <c r="AL780" s="49"/>
      <c r="AM780" s="49"/>
      <c r="AN780" s="49"/>
      <c r="AO780" s="1"/>
      <c r="AP780" s="1"/>
    </row>
    <row r="781" spans="1:42" ht="15.75" customHeight="1">
      <c r="A781" s="1"/>
      <c r="B781" s="1"/>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34"/>
      <c r="AG781" s="49"/>
      <c r="AH781" s="49"/>
      <c r="AI781" s="49"/>
      <c r="AJ781" s="49"/>
      <c r="AK781" s="49"/>
      <c r="AL781" s="49"/>
      <c r="AM781" s="49"/>
      <c r="AN781" s="49"/>
      <c r="AO781" s="1"/>
      <c r="AP781" s="1"/>
    </row>
    <row r="782" spans="1:42" ht="15.75" customHeight="1">
      <c r="A782" s="1"/>
      <c r="B782" s="1"/>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34"/>
      <c r="AG782" s="49"/>
      <c r="AH782" s="49"/>
      <c r="AI782" s="49"/>
      <c r="AJ782" s="49"/>
      <c r="AK782" s="49"/>
      <c r="AL782" s="49"/>
      <c r="AM782" s="49"/>
      <c r="AN782" s="49"/>
      <c r="AO782" s="1"/>
      <c r="AP782" s="1"/>
    </row>
    <row r="783" spans="1:42" ht="15.75" customHeight="1">
      <c r="A783" s="1"/>
      <c r="B783" s="1"/>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34"/>
      <c r="AG783" s="49"/>
      <c r="AH783" s="49"/>
      <c r="AI783" s="49"/>
      <c r="AJ783" s="49"/>
      <c r="AK783" s="49"/>
      <c r="AL783" s="49"/>
      <c r="AM783" s="49"/>
      <c r="AN783" s="49"/>
      <c r="AO783" s="1"/>
      <c r="AP783" s="1"/>
    </row>
    <row r="784" spans="1:42" ht="15.75" customHeight="1">
      <c r="A784" s="1"/>
      <c r="B784" s="1"/>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c r="AF784" s="34"/>
      <c r="AG784" s="49"/>
      <c r="AH784" s="49"/>
      <c r="AI784" s="49"/>
      <c r="AJ784" s="49"/>
      <c r="AK784" s="49"/>
      <c r="AL784" s="49"/>
      <c r="AM784" s="49"/>
      <c r="AN784" s="49"/>
      <c r="AO784" s="1"/>
      <c r="AP784" s="1"/>
    </row>
    <row r="785" spans="1:42" ht="15.75" customHeight="1">
      <c r="A785" s="1"/>
      <c r="B785" s="1"/>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c r="AF785" s="34"/>
      <c r="AG785" s="49"/>
      <c r="AH785" s="49"/>
      <c r="AI785" s="49"/>
      <c r="AJ785" s="49"/>
      <c r="AK785" s="49"/>
      <c r="AL785" s="49"/>
      <c r="AM785" s="49"/>
      <c r="AN785" s="49"/>
      <c r="AO785" s="1"/>
      <c r="AP785" s="1"/>
    </row>
    <row r="786" spans="1:42" ht="15.75" customHeight="1">
      <c r="A786" s="1"/>
      <c r="B786" s="1"/>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c r="AF786" s="34"/>
      <c r="AG786" s="49"/>
      <c r="AH786" s="49"/>
      <c r="AI786" s="49"/>
      <c r="AJ786" s="49"/>
      <c r="AK786" s="49"/>
      <c r="AL786" s="49"/>
      <c r="AM786" s="49"/>
      <c r="AN786" s="49"/>
      <c r="AO786" s="1"/>
      <c r="AP786" s="1"/>
    </row>
    <row r="787" spans="1:42" ht="15.75" customHeight="1">
      <c r="A787" s="1"/>
      <c r="B787" s="1"/>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c r="AF787" s="34"/>
      <c r="AG787" s="49"/>
      <c r="AH787" s="49"/>
      <c r="AI787" s="49"/>
      <c r="AJ787" s="49"/>
      <c r="AK787" s="49"/>
      <c r="AL787" s="49"/>
      <c r="AM787" s="49"/>
      <c r="AN787" s="49"/>
      <c r="AO787" s="1"/>
      <c r="AP787" s="1"/>
    </row>
    <row r="788" spans="1:42" ht="15.75" customHeight="1">
      <c r="A788" s="1"/>
      <c r="B788" s="1"/>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c r="AF788" s="34"/>
      <c r="AG788" s="49"/>
      <c r="AH788" s="49"/>
      <c r="AI788" s="49"/>
      <c r="AJ788" s="49"/>
      <c r="AK788" s="49"/>
      <c r="AL788" s="49"/>
      <c r="AM788" s="49"/>
      <c r="AN788" s="49"/>
      <c r="AO788" s="1"/>
      <c r="AP788" s="1"/>
    </row>
    <row r="789" spans="1:42" ht="15.75" customHeight="1">
      <c r="A789" s="1"/>
      <c r="B789" s="1"/>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c r="AF789" s="34"/>
      <c r="AG789" s="49"/>
      <c r="AH789" s="49"/>
      <c r="AI789" s="49"/>
      <c r="AJ789" s="49"/>
      <c r="AK789" s="49"/>
      <c r="AL789" s="49"/>
      <c r="AM789" s="49"/>
      <c r="AN789" s="49"/>
      <c r="AO789" s="1"/>
      <c r="AP789" s="1"/>
    </row>
    <row r="790" spans="1:42" ht="15.75" customHeight="1">
      <c r="A790" s="1"/>
      <c r="B790" s="1"/>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c r="AF790" s="34"/>
      <c r="AG790" s="49"/>
      <c r="AH790" s="49"/>
      <c r="AI790" s="49"/>
      <c r="AJ790" s="49"/>
      <c r="AK790" s="49"/>
      <c r="AL790" s="49"/>
      <c r="AM790" s="49"/>
      <c r="AN790" s="49"/>
      <c r="AO790" s="1"/>
      <c r="AP790" s="1"/>
    </row>
    <row r="791" spans="1:42" ht="15.75" customHeight="1">
      <c r="A791" s="1"/>
      <c r="B791" s="1"/>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c r="AF791" s="34"/>
      <c r="AG791" s="49"/>
      <c r="AH791" s="49"/>
      <c r="AI791" s="49"/>
      <c r="AJ791" s="49"/>
      <c r="AK791" s="49"/>
      <c r="AL791" s="49"/>
      <c r="AM791" s="49"/>
      <c r="AN791" s="49"/>
      <c r="AO791" s="1"/>
      <c r="AP791" s="1"/>
    </row>
    <row r="792" spans="1:42" ht="15.75" customHeight="1">
      <c r="A792" s="1"/>
      <c r="B792" s="1"/>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c r="AF792" s="34"/>
      <c r="AG792" s="49"/>
      <c r="AH792" s="49"/>
      <c r="AI792" s="49"/>
      <c r="AJ792" s="49"/>
      <c r="AK792" s="49"/>
      <c r="AL792" s="49"/>
      <c r="AM792" s="49"/>
      <c r="AN792" s="49"/>
      <c r="AO792" s="1"/>
      <c r="AP792" s="1"/>
    </row>
    <row r="793" spans="1:42" ht="15.75" customHeight="1">
      <c r="A793" s="1"/>
      <c r="B793" s="1"/>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c r="AF793" s="34"/>
      <c r="AG793" s="49"/>
      <c r="AH793" s="49"/>
      <c r="AI793" s="49"/>
      <c r="AJ793" s="49"/>
      <c r="AK793" s="49"/>
      <c r="AL793" s="49"/>
      <c r="AM793" s="49"/>
      <c r="AN793" s="49"/>
      <c r="AO793" s="1"/>
      <c r="AP793" s="1"/>
    </row>
    <row r="794" spans="1:42" ht="15.75" customHeight="1">
      <c r="A794" s="1"/>
      <c r="B794" s="1"/>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c r="AF794" s="34"/>
      <c r="AG794" s="49"/>
      <c r="AH794" s="49"/>
      <c r="AI794" s="49"/>
      <c r="AJ794" s="49"/>
      <c r="AK794" s="49"/>
      <c r="AL794" s="49"/>
      <c r="AM794" s="49"/>
      <c r="AN794" s="49"/>
      <c r="AO794" s="1"/>
      <c r="AP794" s="1"/>
    </row>
    <row r="795" spans="1:42" ht="15.75" customHeight="1">
      <c r="A795" s="1"/>
      <c r="B795" s="1"/>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c r="AF795" s="34"/>
      <c r="AG795" s="49"/>
      <c r="AH795" s="49"/>
      <c r="AI795" s="49"/>
      <c r="AJ795" s="49"/>
      <c r="AK795" s="49"/>
      <c r="AL795" s="49"/>
      <c r="AM795" s="49"/>
      <c r="AN795" s="49"/>
      <c r="AO795" s="1"/>
      <c r="AP795" s="1"/>
    </row>
    <row r="796" spans="1:42" ht="15.75" customHeight="1">
      <c r="A796" s="1"/>
      <c r="B796" s="1"/>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c r="AF796" s="34"/>
      <c r="AG796" s="49"/>
      <c r="AH796" s="49"/>
      <c r="AI796" s="49"/>
      <c r="AJ796" s="49"/>
      <c r="AK796" s="49"/>
      <c r="AL796" s="49"/>
      <c r="AM796" s="49"/>
      <c r="AN796" s="49"/>
      <c r="AO796" s="1"/>
      <c r="AP796" s="1"/>
    </row>
    <row r="797" spans="1:42" ht="15.75" customHeight="1">
      <c r="A797" s="1"/>
      <c r="B797" s="1"/>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c r="AF797" s="34"/>
      <c r="AG797" s="49"/>
      <c r="AH797" s="49"/>
      <c r="AI797" s="49"/>
      <c r="AJ797" s="49"/>
      <c r="AK797" s="49"/>
      <c r="AL797" s="49"/>
      <c r="AM797" s="49"/>
      <c r="AN797" s="49"/>
      <c r="AO797" s="1"/>
      <c r="AP797" s="1"/>
    </row>
    <row r="798" spans="1:42" ht="15.75" customHeight="1">
      <c r="A798" s="1"/>
      <c r="B798" s="1"/>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c r="AF798" s="34"/>
      <c r="AG798" s="49"/>
      <c r="AH798" s="49"/>
      <c r="AI798" s="49"/>
      <c r="AJ798" s="49"/>
      <c r="AK798" s="49"/>
      <c r="AL798" s="49"/>
      <c r="AM798" s="49"/>
      <c r="AN798" s="49"/>
      <c r="AO798" s="1"/>
      <c r="AP798" s="1"/>
    </row>
    <row r="799" spans="1:42" ht="15.75" customHeight="1">
      <c r="A799" s="1"/>
      <c r="B799" s="1"/>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c r="AF799" s="34"/>
      <c r="AG799" s="49"/>
      <c r="AH799" s="49"/>
      <c r="AI799" s="49"/>
      <c r="AJ799" s="49"/>
      <c r="AK799" s="49"/>
      <c r="AL799" s="49"/>
      <c r="AM799" s="49"/>
      <c r="AN799" s="49"/>
      <c r="AO799" s="1"/>
      <c r="AP799" s="1"/>
    </row>
    <row r="800" spans="1:42" ht="15.75" customHeight="1">
      <c r="A800" s="1"/>
      <c r="B800" s="1"/>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c r="AF800" s="34"/>
      <c r="AG800" s="49"/>
      <c r="AH800" s="49"/>
      <c r="AI800" s="49"/>
      <c r="AJ800" s="49"/>
      <c r="AK800" s="49"/>
      <c r="AL800" s="49"/>
      <c r="AM800" s="49"/>
      <c r="AN800" s="49"/>
      <c r="AO800" s="1"/>
      <c r="AP800" s="1"/>
    </row>
    <row r="801" spans="1:42" ht="15.75" customHeight="1">
      <c r="A801" s="1"/>
      <c r="B801" s="1"/>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c r="AF801" s="34"/>
      <c r="AG801" s="49"/>
      <c r="AH801" s="49"/>
      <c r="AI801" s="49"/>
      <c r="AJ801" s="49"/>
      <c r="AK801" s="49"/>
      <c r="AL801" s="49"/>
      <c r="AM801" s="49"/>
      <c r="AN801" s="49"/>
      <c r="AO801" s="1"/>
      <c r="AP801" s="1"/>
    </row>
    <row r="802" spans="1:42" ht="15.75" customHeight="1">
      <c r="A802" s="1"/>
      <c r="B802" s="1"/>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c r="AF802" s="34"/>
      <c r="AG802" s="49"/>
      <c r="AH802" s="49"/>
      <c r="AI802" s="49"/>
      <c r="AJ802" s="49"/>
      <c r="AK802" s="49"/>
      <c r="AL802" s="49"/>
      <c r="AM802" s="49"/>
      <c r="AN802" s="49"/>
      <c r="AO802" s="1"/>
      <c r="AP802" s="1"/>
    </row>
    <row r="803" spans="1:42" ht="15.75" customHeight="1">
      <c r="A803" s="1"/>
      <c r="B803" s="1"/>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c r="AF803" s="34"/>
      <c r="AG803" s="49"/>
      <c r="AH803" s="49"/>
      <c r="AI803" s="49"/>
      <c r="AJ803" s="49"/>
      <c r="AK803" s="49"/>
      <c r="AL803" s="49"/>
      <c r="AM803" s="49"/>
      <c r="AN803" s="49"/>
      <c r="AO803" s="1"/>
      <c r="AP803" s="1"/>
    </row>
    <row r="804" spans="1:42" ht="15.75" customHeight="1">
      <c r="A804" s="1"/>
      <c r="B804" s="1"/>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34"/>
      <c r="AG804" s="49"/>
      <c r="AH804" s="49"/>
      <c r="AI804" s="49"/>
      <c r="AJ804" s="49"/>
      <c r="AK804" s="49"/>
      <c r="AL804" s="49"/>
      <c r="AM804" s="49"/>
      <c r="AN804" s="49"/>
      <c r="AO804" s="1"/>
      <c r="AP804" s="1"/>
    </row>
    <row r="805" spans="1:42" ht="15.75" customHeight="1">
      <c r="A805" s="1"/>
      <c r="B805" s="1"/>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c r="AF805" s="34"/>
      <c r="AG805" s="49"/>
      <c r="AH805" s="49"/>
      <c r="AI805" s="49"/>
      <c r="AJ805" s="49"/>
      <c r="AK805" s="49"/>
      <c r="AL805" s="49"/>
      <c r="AM805" s="49"/>
      <c r="AN805" s="49"/>
      <c r="AO805" s="1"/>
      <c r="AP805" s="1"/>
    </row>
    <row r="806" spans="1:42" ht="15.75" customHeight="1">
      <c r="A806" s="1"/>
      <c r="B806" s="1"/>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c r="AF806" s="34"/>
      <c r="AG806" s="49"/>
      <c r="AH806" s="49"/>
      <c r="AI806" s="49"/>
      <c r="AJ806" s="49"/>
      <c r="AK806" s="49"/>
      <c r="AL806" s="49"/>
      <c r="AM806" s="49"/>
      <c r="AN806" s="49"/>
      <c r="AO806" s="1"/>
      <c r="AP806" s="1"/>
    </row>
    <row r="807" spans="1:42" ht="15.75" customHeight="1">
      <c r="A807" s="1"/>
      <c r="B807" s="1"/>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c r="AF807" s="34"/>
      <c r="AG807" s="49"/>
      <c r="AH807" s="49"/>
      <c r="AI807" s="49"/>
      <c r="AJ807" s="49"/>
      <c r="AK807" s="49"/>
      <c r="AL807" s="49"/>
      <c r="AM807" s="49"/>
      <c r="AN807" s="49"/>
      <c r="AO807" s="1"/>
      <c r="AP807" s="1"/>
    </row>
    <row r="808" spans="1:42" ht="15.75" customHeight="1">
      <c r="A808" s="1"/>
      <c r="B808" s="1"/>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34"/>
      <c r="AG808" s="49"/>
      <c r="AH808" s="49"/>
      <c r="AI808" s="49"/>
      <c r="AJ808" s="49"/>
      <c r="AK808" s="49"/>
      <c r="AL808" s="49"/>
      <c r="AM808" s="49"/>
      <c r="AN808" s="49"/>
      <c r="AO808" s="1"/>
      <c r="AP808" s="1"/>
    </row>
    <row r="809" spans="1:42" ht="15.75" customHeight="1">
      <c r="A809" s="1"/>
      <c r="B809" s="1"/>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c r="AF809" s="34"/>
      <c r="AG809" s="49"/>
      <c r="AH809" s="49"/>
      <c r="AI809" s="49"/>
      <c r="AJ809" s="49"/>
      <c r="AK809" s="49"/>
      <c r="AL809" s="49"/>
      <c r="AM809" s="49"/>
      <c r="AN809" s="49"/>
      <c r="AO809" s="1"/>
      <c r="AP809" s="1"/>
    </row>
    <row r="810" spans="1:42" ht="15.75" customHeight="1">
      <c r="A810" s="1"/>
      <c r="B810" s="1"/>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c r="AF810" s="34"/>
      <c r="AG810" s="49"/>
      <c r="AH810" s="49"/>
      <c r="AI810" s="49"/>
      <c r="AJ810" s="49"/>
      <c r="AK810" s="49"/>
      <c r="AL810" s="49"/>
      <c r="AM810" s="49"/>
      <c r="AN810" s="49"/>
      <c r="AO810" s="1"/>
      <c r="AP810" s="1"/>
    </row>
    <row r="811" spans="1:42" ht="15.75" customHeight="1">
      <c r="A811" s="1"/>
      <c r="B811" s="1"/>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c r="AF811" s="34"/>
      <c r="AG811" s="49"/>
      <c r="AH811" s="49"/>
      <c r="AI811" s="49"/>
      <c r="AJ811" s="49"/>
      <c r="AK811" s="49"/>
      <c r="AL811" s="49"/>
      <c r="AM811" s="49"/>
      <c r="AN811" s="49"/>
      <c r="AO811" s="1"/>
      <c r="AP811" s="1"/>
    </row>
    <row r="812" spans="1:42" ht="15.75" customHeight="1">
      <c r="A812" s="1"/>
      <c r="B812" s="1"/>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c r="AF812" s="34"/>
      <c r="AG812" s="49"/>
      <c r="AH812" s="49"/>
      <c r="AI812" s="49"/>
      <c r="AJ812" s="49"/>
      <c r="AK812" s="49"/>
      <c r="AL812" s="49"/>
      <c r="AM812" s="49"/>
      <c r="AN812" s="49"/>
      <c r="AO812" s="1"/>
      <c r="AP812" s="1"/>
    </row>
    <row r="813" spans="1:42" ht="15.75" customHeight="1">
      <c r="A813" s="1"/>
      <c r="B813" s="1"/>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c r="AF813" s="34"/>
      <c r="AG813" s="49"/>
      <c r="AH813" s="49"/>
      <c r="AI813" s="49"/>
      <c r="AJ813" s="49"/>
      <c r="AK813" s="49"/>
      <c r="AL813" s="49"/>
      <c r="AM813" s="49"/>
      <c r="AN813" s="49"/>
      <c r="AO813" s="1"/>
      <c r="AP813" s="1"/>
    </row>
    <row r="814" spans="1:42" ht="15.75" customHeight="1">
      <c r="A814" s="1"/>
      <c r="B814" s="1"/>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c r="AF814" s="34"/>
      <c r="AG814" s="49"/>
      <c r="AH814" s="49"/>
      <c r="AI814" s="49"/>
      <c r="AJ814" s="49"/>
      <c r="AK814" s="49"/>
      <c r="AL814" s="49"/>
      <c r="AM814" s="49"/>
      <c r="AN814" s="49"/>
      <c r="AO814" s="1"/>
      <c r="AP814" s="1"/>
    </row>
    <row r="815" spans="1:42" ht="15.75" customHeight="1">
      <c r="A815" s="1"/>
      <c r="B815" s="1"/>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c r="AF815" s="34"/>
      <c r="AG815" s="49"/>
      <c r="AH815" s="49"/>
      <c r="AI815" s="49"/>
      <c r="AJ815" s="49"/>
      <c r="AK815" s="49"/>
      <c r="AL815" s="49"/>
      <c r="AM815" s="49"/>
      <c r="AN815" s="49"/>
      <c r="AO815" s="1"/>
      <c r="AP815" s="1"/>
    </row>
    <row r="816" spans="1:42" ht="15.75" customHeight="1">
      <c r="A816" s="1"/>
      <c r="B816" s="1"/>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c r="AF816" s="34"/>
      <c r="AG816" s="49"/>
      <c r="AH816" s="49"/>
      <c r="AI816" s="49"/>
      <c r="AJ816" s="49"/>
      <c r="AK816" s="49"/>
      <c r="AL816" s="49"/>
      <c r="AM816" s="49"/>
      <c r="AN816" s="49"/>
      <c r="AO816" s="1"/>
      <c r="AP816" s="1"/>
    </row>
    <row r="817" spans="1:42" ht="15.75" customHeight="1">
      <c r="A817" s="1"/>
      <c r="B817" s="1"/>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c r="AF817" s="34"/>
      <c r="AG817" s="49"/>
      <c r="AH817" s="49"/>
      <c r="AI817" s="49"/>
      <c r="AJ817" s="49"/>
      <c r="AK817" s="49"/>
      <c r="AL817" s="49"/>
      <c r="AM817" s="49"/>
      <c r="AN817" s="49"/>
      <c r="AO817" s="1"/>
      <c r="AP817" s="1"/>
    </row>
    <row r="818" spans="1:42" ht="15.75" customHeight="1">
      <c r="A818" s="1"/>
      <c r="B818" s="1"/>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c r="AF818" s="34"/>
      <c r="AG818" s="49"/>
      <c r="AH818" s="49"/>
      <c r="AI818" s="49"/>
      <c r="AJ818" s="49"/>
      <c r="AK818" s="49"/>
      <c r="AL818" s="49"/>
      <c r="AM818" s="49"/>
      <c r="AN818" s="49"/>
      <c r="AO818" s="1"/>
      <c r="AP818" s="1"/>
    </row>
    <row r="819" spans="1:42" ht="15.75" customHeight="1">
      <c r="A819" s="1"/>
      <c r="B819" s="1"/>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c r="AF819" s="34"/>
      <c r="AG819" s="49"/>
      <c r="AH819" s="49"/>
      <c r="AI819" s="49"/>
      <c r="AJ819" s="49"/>
      <c r="AK819" s="49"/>
      <c r="AL819" s="49"/>
      <c r="AM819" s="49"/>
      <c r="AN819" s="49"/>
      <c r="AO819" s="1"/>
      <c r="AP819" s="1"/>
    </row>
    <row r="820" spans="1:42" ht="15.75" customHeight="1">
      <c r="A820" s="1"/>
      <c r="B820" s="1"/>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34"/>
      <c r="AG820" s="49"/>
      <c r="AH820" s="49"/>
      <c r="AI820" s="49"/>
      <c r="AJ820" s="49"/>
      <c r="AK820" s="49"/>
      <c r="AL820" s="49"/>
      <c r="AM820" s="49"/>
      <c r="AN820" s="49"/>
      <c r="AO820" s="1"/>
      <c r="AP820" s="1"/>
    </row>
    <row r="821" spans="1:42" ht="15.75" customHeight="1">
      <c r="A821" s="1"/>
      <c r="B821" s="1"/>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c r="AF821" s="34"/>
      <c r="AG821" s="49"/>
      <c r="AH821" s="49"/>
      <c r="AI821" s="49"/>
      <c r="AJ821" s="49"/>
      <c r="AK821" s="49"/>
      <c r="AL821" s="49"/>
      <c r="AM821" s="49"/>
      <c r="AN821" s="49"/>
      <c r="AO821" s="1"/>
      <c r="AP821" s="1"/>
    </row>
    <row r="822" spans="1:42" ht="15.75" customHeight="1">
      <c r="A822" s="1"/>
      <c r="B822" s="1"/>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c r="AF822" s="34"/>
      <c r="AG822" s="49"/>
      <c r="AH822" s="49"/>
      <c r="AI822" s="49"/>
      <c r="AJ822" s="49"/>
      <c r="AK822" s="49"/>
      <c r="AL822" s="49"/>
      <c r="AM822" s="49"/>
      <c r="AN822" s="49"/>
      <c r="AO822" s="1"/>
      <c r="AP822" s="1"/>
    </row>
    <row r="823" spans="1:42" ht="15.75" customHeight="1">
      <c r="A823" s="1"/>
      <c r="B823" s="1"/>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c r="AF823" s="34"/>
      <c r="AG823" s="49"/>
      <c r="AH823" s="49"/>
      <c r="AI823" s="49"/>
      <c r="AJ823" s="49"/>
      <c r="AK823" s="49"/>
      <c r="AL823" s="49"/>
      <c r="AM823" s="49"/>
      <c r="AN823" s="49"/>
      <c r="AO823" s="1"/>
      <c r="AP823" s="1"/>
    </row>
    <row r="824" spans="1:42" ht="15.75" customHeight="1">
      <c r="A824" s="1"/>
      <c r="B824" s="1"/>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c r="AF824" s="34"/>
      <c r="AG824" s="49"/>
      <c r="AH824" s="49"/>
      <c r="AI824" s="49"/>
      <c r="AJ824" s="49"/>
      <c r="AK824" s="49"/>
      <c r="AL824" s="49"/>
      <c r="AM824" s="49"/>
      <c r="AN824" s="49"/>
      <c r="AO824" s="1"/>
      <c r="AP824" s="1"/>
    </row>
    <row r="825" spans="1:42" ht="15.75" customHeight="1">
      <c r="A825" s="1"/>
      <c r="B825" s="1"/>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c r="AF825" s="34"/>
      <c r="AG825" s="49"/>
      <c r="AH825" s="49"/>
      <c r="AI825" s="49"/>
      <c r="AJ825" s="49"/>
      <c r="AK825" s="49"/>
      <c r="AL825" s="49"/>
      <c r="AM825" s="49"/>
      <c r="AN825" s="49"/>
      <c r="AO825" s="1"/>
      <c r="AP825" s="1"/>
    </row>
    <row r="826" spans="1:42" ht="15.75" customHeight="1">
      <c r="A826" s="1"/>
      <c r="B826" s="1"/>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c r="AF826" s="34"/>
      <c r="AG826" s="49"/>
      <c r="AH826" s="49"/>
      <c r="AI826" s="49"/>
      <c r="AJ826" s="49"/>
      <c r="AK826" s="49"/>
      <c r="AL826" s="49"/>
      <c r="AM826" s="49"/>
      <c r="AN826" s="49"/>
      <c r="AO826" s="1"/>
      <c r="AP826" s="1"/>
    </row>
    <row r="827" spans="1:42" ht="15.75" customHeight="1">
      <c r="A827" s="1"/>
      <c r="B827" s="1"/>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c r="AF827" s="34"/>
      <c r="AG827" s="49"/>
      <c r="AH827" s="49"/>
      <c r="AI827" s="49"/>
      <c r="AJ827" s="49"/>
      <c r="AK827" s="49"/>
      <c r="AL827" s="49"/>
      <c r="AM827" s="49"/>
      <c r="AN827" s="49"/>
      <c r="AO827" s="1"/>
      <c r="AP827" s="1"/>
    </row>
    <row r="828" spans="1:42" ht="15.75" customHeight="1">
      <c r="A828" s="1"/>
      <c r="B828" s="1"/>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c r="AF828" s="34"/>
      <c r="AG828" s="49"/>
      <c r="AH828" s="49"/>
      <c r="AI828" s="49"/>
      <c r="AJ828" s="49"/>
      <c r="AK828" s="49"/>
      <c r="AL828" s="49"/>
      <c r="AM828" s="49"/>
      <c r="AN828" s="49"/>
      <c r="AO828" s="1"/>
      <c r="AP828" s="1"/>
    </row>
    <row r="829" spans="1:42" ht="15.75" customHeight="1">
      <c r="A829" s="1"/>
      <c r="B829" s="1"/>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c r="AF829" s="34"/>
      <c r="AG829" s="49"/>
      <c r="AH829" s="49"/>
      <c r="AI829" s="49"/>
      <c r="AJ829" s="49"/>
      <c r="AK829" s="49"/>
      <c r="AL829" s="49"/>
      <c r="AM829" s="49"/>
      <c r="AN829" s="49"/>
      <c r="AO829" s="1"/>
      <c r="AP829" s="1"/>
    </row>
    <row r="830" spans="1:42" ht="15.75" customHeight="1">
      <c r="A830" s="1"/>
      <c r="B830" s="1"/>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c r="AF830" s="34"/>
      <c r="AG830" s="49"/>
      <c r="AH830" s="49"/>
      <c r="AI830" s="49"/>
      <c r="AJ830" s="49"/>
      <c r="AK830" s="49"/>
      <c r="AL830" s="49"/>
      <c r="AM830" s="49"/>
      <c r="AN830" s="49"/>
      <c r="AO830" s="1"/>
      <c r="AP830" s="1"/>
    </row>
    <row r="831" spans="1:42" ht="15.75" customHeight="1">
      <c r="A831" s="1"/>
      <c r="B831" s="1"/>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c r="AF831" s="34"/>
      <c r="AG831" s="49"/>
      <c r="AH831" s="49"/>
      <c r="AI831" s="49"/>
      <c r="AJ831" s="49"/>
      <c r="AK831" s="49"/>
      <c r="AL831" s="49"/>
      <c r="AM831" s="49"/>
      <c r="AN831" s="49"/>
      <c r="AO831" s="1"/>
      <c r="AP831" s="1"/>
    </row>
    <row r="832" spans="1:42" ht="15.75" customHeight="1">
      <c r="A832" s="1"/>
      <c r="B832" s="1"/>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c r="AF832" s="34"/>
      <c r="AG832" s="49"/>
      <c r="AH832" s="49"/>
      <c r="AI832" s="49"/>
      <c r="AJ832" s="49"/>
      <c r="AK832" s="49"/>
      <c r="AL832" s="49"/>
      <c r="AM832" s="49"/>
      <c r="AN832" s="49"/>
      <c r="AO832" s="1"/>
      <c r="AP832" s="1"/>
    </row>
    <row r="833" spans="1:42" ht="15.75" customHeight="1">
      <c r="A833" s="1"/>
      <c r="B833" s="1"/>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c r="AF833" s="34"/>
      <c r="AG833" s="49"/>
      <c r="AH833" s="49"/>
      <c r="AI833" s="49"/>
      <c r="AJ833" s="49"/>
      <c r="AK833" s="49"/>
      <c r="AL833" s="49"/>
      <c r="AM833" s="49"/>
      <c r="AN833" s="49"/>
      <c r="AO833" s="1"/>
      <c r="AP833" s="1"/>
    </row>
    <row r="834" spans="1:42" ht="15.75" customHeight="1">
      <c r="A834" s="1"/>
      <c r="B834" s="1"/>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c r="AF834" s="34"/>
      <c r="AG834" s="49"/>
      <c r="AH834" s="49"/>
      <c r="AI834" s="49"/>
      <c r="AJ834" s="49"/>
      <c r="AK834" s="49"/>
      <c r="AL834" s="49"/>
      <c r="AM834" s="49"/>
      <c r="AN834" s="49"/>
      <c r="AO834" s="1"/>
      <c r="AP834" s="1"/>
    </row>
    <row r="835" spans="1:42" ht="15.75" customHeight="1">
      <c r="A835" s="1"/>
      <c r="B835" s="1"/>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c r="AF835" s="34"/>
      <c r="AG835" s="49"/>
      <c r="AH835" s="49"/>
      <c r="AI835" s="49"/>
      <c r="AJ835" s="49"/>
      <c r="AK835" s="49"/>
      <c r="AL835" s="49"/>
      <c r="AM835" s="49"/>
      <c r="AN835" s="49"/>
      <c r="AO835" s="1"/>
      <c r="AP835" s="1"/>
    </row>
    <row r="836" spans="1:42" ht="15.75" customHeight="1">
      <c r="A836" s="1"/>
      <c r="B836" s="1"/>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c r="AF836" s="34"/>
      <c r="AG836" s="49"/>
      <c r="AH836" s="49"/>
      <c r="AI836" s="49"/>
      <c r="AJ836" s="49"/>
      <c r="AK836" s="49"/>
      <c r="AL836" s="49"/>
      <c r="AM836" s="49"/>
      <c r="AN836" s="49"/>
      <c r="AO836" s="1"/>
      <c r="AP836" s="1"/>
    </row>
    <row r="837" spans="1:42" ht="15.75" customHeight="1">
      <c r="A837" s="1"/>
      <c r="B837" s="1"/>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c r="AF837" s="34"/>
      <c r="AG837" s="49"/>
      <c r="AH837" s="49"/>
      <c r="AI837" s="49"/>
      <c r="AJ837" s="49"/>
      <c r="AK837" s="49"/>
      <c r="AL837" s="49"/>
      <c r="AM837" s="49"/>
      <c r="AN837" s="49"/>
      <c r="AO837" s="1"/>
      <c r="AP837" s="1"/>
    </row>
    <row r="838" spans="1:42" ht="15.75" customHeight="1">
      <c r="A838" s="1"/>
      <c r="B838" s="1"/>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34"/>
      <c r="AG838" s="49"/>
      <c r="AH838" s="49"/>
      <c r="AI838" s="49"/>
      <c r="AJ838" s="49"/>
      <c r="AK838" s="49"/>
      <c r="AL838" s="49"/>
      <c r="AM838" s="49"/>
      <c r="AN838" s="49"/>
      <c r="AO838" s="1"/>
      <c r="AP838" s="1"/>
    </row>
    <row r="839" spans="1:42" ht="15.75" customHeight="1">
      <c r="A839" s="1"/>
      <c r="B839" s="1"/>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c r="AF839" s="34"/>
      <c r="AG839" s="49"/>
      <c r="AH839" s="49"/>
      <c r="AI839" s="49"/>
      <c r="AJ839" s="49"/>
      <c r="AK839" s="49"/>
      <c r="AL839" s="49"/>
      <c r="AM839" s="49"/>
      <c r="AN839" s="49"/>
      <c r="AO839" s="1"/>
      <c r="AP839" s="1"/>
    </row>
    <row r="840" spans="1:42" ht="15.75" customHeight="1">
      <c r="A840" s="1"/>
      <c r="B840" s="1"/>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c r="AF840" s="34"/>
      <c r="AG840" s="49"/>
      <c r="AH840" s="49"/>
      <c r="AI840" s="49"/>
      <c r="AJ840" s="49"/>
      <c r="AK840" s="49"/>
      <c r="AL840" s="49"/>
      <c r="AM840" s="49"/>
      <c r="AN840" s="49"/>
      <c r="AO840" s="1"/>
      <c r="AP840" s="1"/>
    </row>
    <row r="841" spans="1:42" ht="15.75" customHeight="1">
      <c r="A841" s="1"/>
      <c r="B841" s="1"/>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34"/>
      <c r="AG841" s="49"/>
      <c r="AH841" s="49"/>
      <c r="AI841" s="49"/>
      <c r="AJ841" s="49"/>
      <c r="AK841" s="49"/>
      <c r="AL841" s="49"/>
      <c r="AM841" s="49"/>
      <c r="AN841" s="49"/>
      <c r="AO841" s="1"/>
      <c r="AP841" s="1"/>
    </row>
    <row r="842" spans="1:42" ht="15.75" customHeight="1">
      <c r="A842" s="1"/>
      <c r="B842" s="1"/>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34"/>
      <c r="AG842" s="49"/>
      <c r="AH842" s="49"/>
      <c r="AI842" s="49"/>
      <c r="AJ842" s="49"/>
      <c r="AK842" s="49"/>
      <c r="AL842" s="49"/>
      <c r="AM842" s="49"/>
      <c r="AN842" s="49"/>
      <c r="AO842" s="1"/>
      <c r="AP842" s="1"/>
    </row>
    <row r="843" spans="1:42" ht="15.75" customHeight="1">
      <c r="A843" s="1"/>
      <c r="B843" s="1"/>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34"/>
      <c r="AG843" s="49"/>
      <c r="AH843" s="49"/>
      <c r="AI843" s="49"/>
      <c r="AJ843" s="49"/>
      <c r="AK843" s="49"/>
      <c r="AL843" s="49"/>
      <c r="AM843" s="49"/>
      <c r="AN843" s="49"/>
      <c r="AO843" s="1"/>
      <c r="AP843" s="1"/>
    </row>
    <row r="844" spans="1:42" ht="15.75" customHeight="1">
      <c r="A844" s="1"/>
      <c r="B844" s="1"/>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c r="AF844" s="34"/>
      <c r="AG844" s="49"/>
      <c r="AH844" s="49"/>
      <c r="AI844" s="49"/>
      <c r="AJ844" s="49"/>
      <c r="AK844" s="49"/>
      <c r="AL844" s="49"/>
      <c r="AM844" s="49"/>
      <c r="AN844" s="49"/>
      <c r="AO844" s="1"/>
      <c r="AP844" s="1"/>
    </row>
    <row r="845" spans="1:42" ht="15.75" customHeight="1">
      <c r="A845" s="1"/>
      <c r="B845" s="1"/>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c r="AF845" s="34"/>
      <c r="AG845" s="49"/>
      <c r="AH845" s="49"/>
      <c r="AI845" s="49"/>
      <c r="AJ845" s="49"/>
      <c r="AK845" s="49"/>
      <c r="AL845" s="49"/>
      <c r="AM845" s="49"/>
      <c r="AN845" s="49"/>
      <c r="AO845" s="1"/>
      <c r="AP845" s="1"/>
    </row>
    <row r="846" spans="1:42" ht="15.75" customHeight="1">
      <c r="A846" s="1"/>
      <c r="B846" s="1"/>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c r="AF846" s="34"/>
      <c r="AG846" s="49"/>
      <c r="AH846" s="49"/>
      <c r="AI846" s="49"/>
      <c r="AJ846" s="49"/>
      <c r="AK846" s="49"/>
      <c r="AL846" s="49"/>
      <c r="AM846" s="49"/>
      <c r="AN846" s="49"/>
      <c r="AO846" s="1"/>
      <c r="AP846" s="1"/>
    </row>
    <row r="847" spans="1:42" ht="15.75" customHeight="1">
      <c r="A847" s="1"/>
      <c r="B847" s="1"/>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c r="AF847" s="34"/>
      <c r="AG847" s="49"/>
      <c r="AH847" s="49"/>
      <c r="AI847" s="49"/>
      <c r="AJ847" s="49"/>
      <c r="AK847" s="49"/>
      <c r="AL847" s="49"/>
      <c r="AM847" s="49"/>
      <c r="AN847" s="49"/>
      <c r="AO847" s="1"/>
      <c r="AP847" s="1"/>
    </row>
    <row r="848" spans="1:42" ht="15.75" customHeight="1">
      <c r="A848" s="1"/>
      <c r="B848" s="1"/>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c r="AF848" s="34"/>
      <c r="AG848" s="49"/>
      <c r="AH848" s="49"/>
      <c r="AI848" s="49"/>
      <c r="AJ848" s="49"/>
      <c r="AK848" s="49"/>
      <c r="AL848" s="49"/>
      <c r="AM848" s="49"/>
      <c r="AN848" s="49"/>
      <c r="AO848" s="1"/>
      <c r="AP848" s="1"/>
    </row>
    <row r="849" spans="1:42" ht="15.75" customHeight="1">
      <c r="A849" s="1"/>
      <c r="B849" s="1"/>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c r="AF849" s="34"/>
      <c r="AG849" s="49"/>
      <c r="AH849" s="49"/>
      <c r="AI849" s="49"/>
      <c r="AJ849" s="49"/>
      <c r="AK849" s="49"/>
      <c r="AL849" s="49"/>
      <c r="AM849" s="49"/>
      <c r="AN849" s="49"/>
      <c r="AO849" s="1"/>
      <c r="AP849" s="1"/>
    </row>
    <row r="850" spans="1:42" ht="15.75" customHeight="1">
      <c r="A850" s="1"/>
      <c r="B850" s="1"/>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c r="AF850" s="34"/>
      <c r="AG850" s="49"/>
      <c r="AH850" s="49"/>
      <c r="AI850" s="49"/>
      <c r="AJ850" s="49"/>
      <c r="AK850" s="49"/>
      <c r="AL850" s="49"/>
      <c r="AM850" s="49"/>
      <c r="AN850" s="49"/>
      <c r="AO850" s="1"/>
      <c r="AP850" s="1"/>
    </row>
    <row r="851" spans="1:42" ht="15.75" customHeight="1">
      <c r="A851" s="1"/>
      <c r="B851" s="1"/>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c r="AF851" s="34"/>
      <c r="AG851" s="49"/>
      <c r="AH851" s="49"/>
      <c r="AI851" s="49"/>
      <c r="AJ851" s="49"/>
      <c r="AK851" s="49"/>
      <c r="AL851" s="49"/>
      <c r="AM851" s="49"/>
      <c r="AN851" s="49"/>
      <c r="AO851" s="1"/>
      <c r="AP851" s="1"/>
    </row>
    <row r="852" spans="1:42" ht="15.75" customHeight="1">
      <c r="A852" s="1"/>
      <c r="B852" s="1"/>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c r="AF852" s="34"/>
      <c r="AG852" s="49"/>
      <c r="AH852" s="49"/>
      <c r="AI852" s="49"/>
      <c r="AJ852" s="49"/>
      <c r="AK852" s="49"/>
      <c r="AL852" s="49"/>
      <c r="AM852" s="49"/>
      <c r="AN852" s="49"/>
      <c r="AO852" s="1"/>
      <c r="AP852" s="1"/>
    </row>
    <row r="853" spans="1:42" ht="15.75" customHeight="1">
      <c r="A853" s="1"/>
      <c r="B853" s="1"/>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c r="AF853" s="34"/>
      <c r="AG853" s="49"/>
      <c r="AH853" s="49"/>
      <c r="AI853" s="49"/>
      <c r="AJ853" s="49"/>
      <c r="AK853" s="49"/>
      <c r="AL853" s="49"/>
      <c r="AM853" s="49"/>
      <c r="AN853" s="49"/>
      <c r="AO853" s="1"/>
      <c r="AP853" s="1"/>
    </row>
    <row r="854" spans="1:42" ht="15.75" customHeight="1">
      <c r="A854" s="1"/>
      <c r="B854" s="1"/>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c r="AF854" s="34"/>
      <c r="AG854" s="49"/>
      <c r="AH854" s="49"/>
      <c r="AI854" s="49"/>
      <c r="AJ854" s="49"/>
      <c r="AK854" s="49"/>
      <c r="AL854" s="49"/>
      <c r="AM854" s="49"/>
      <c r="AN854" s="49"/>
      <c r="AO854" s="1"/>
      <c r="AP854" s="1"/>
    </row>
    <row r="855" spans="1:42" ht="15.75" customHeight="1">
      <c r="A855" s="1"/>
      <c r="B855" s="1"/>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c r="AF855" s="34"/>
      <c r="AG855" s="49"/>
      <c r="AH855" s="49"/>
      <c r="AI855" s="49"/>
      <c r="AJ855" s="49"/>
      <c r="AK855" s="49"/>
      <c r="AL855" s="49"/>
      <c r="AM855" s="49"/>
      <c r="AN855" s="49"/>
      <c r="AO855" s="1"/>
      <c r="AP855" s="1"/>
    </row>
    <row r="856" spans="1:42" ht="15.75" customHeight="1">
      <c r="A856" s="1"/>
      <c r="B856" s="1"/>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34"/>
      <c r="AG856" s="49"/>
      <c r="AH856" s="49"/>
      <c r="AI856" s="49"/>
      <c r="AJ856" s="49"/>
      <c r="AK856" s="49"/>
      <c r="AL856" s="49"/>
      <c r="AM856" s="49"/>
      <c r="AN856" s="49"/>
      <c r="AO856" s="1"/>
      <c r="AP856" s="1"/>
    </row>
    <row r="857" spans="1:42" ht="15.75" customHeight="1">
      <c r="A857" s="1"/>
      <c r="B857" s="1"/>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c r="AF857" s="34"/>
      <c r="AG857" s="49"/>
      <c r="AH857" s="49"/>
      <c r="AI857" s="49"/>
      <c r="AJ857" s="49"/>
      <c r="AK857" s="49"/>
      <c r="AL857" s="49"/>
      <c r="AM857" s="49"/>
      <c r="AN857" s="49"/>
      <c r="AO857" s="1"/>
      <c r="AP857" s="1"/>
    </row>
    <row r="858" spans="1:42" ht="15.75" customHeight="1">
      <c r="A858" s="1"/>
      <c r="B858" s="1"/>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c r="AF858" s="34"/>
      <c r="AG858" s="49"/>
      <c r="AH858" s="49"/>
      <c r="AI858" s="49"/>
      <c r="AJ858" s="49"/>
      <c r="AK858" s="49"/>
      <c r="AL858" s="49"/>
      <c r="AM858" s="49"/>
      <c r="AN858" s="49"/>
      <c r="AO858" s="1"/>
      <c r="AP858" s="1"/>
    </row>
    <row r="859" spans="1:42" ht="15.75" customHeight="1">
      <c r="A859" s="1"/>
      <c r="B859" s="1"/>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c r="AF859" s="34"/>
      <c r="AG859" s="49"/>
      <c r="AH859" s="49"/>
      <c r="AI859" s="49"/>
      <c r="AJ859" s="49"/>
      <c r="AK859" s="49"/>
      <c r="AL859" s="49"/>
      <c r="AM859" s="49"/>
      <c r="AN859" s="49"/>
      <c r="AO859" s="1"/>
      <c r="AP859" s="1"/>
    </row>
    <row r="860" spans="1:42" ht="15.75" customHeight="1">
      <c r="A860" s="1"/>
      <c r="B860" s="1"/>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c r="AF860" s="34"/>
      <c r="AG860" s="49"/>
      <c r="AH860" s="49"/>
      <c r="AI860" s="49"/>
      <c r="AJ860" s="49"/>
      <c r="AK860" s="49"/>
      <c r="AL860" s="49"/>
      <c r="AM860" s="49"/>
      <c r="AN860" s="49"/>
      <c r="AO860" s="1"/>
      <c r="AP860" s="1"/>
    </row>
    <row r="861" spans="1:42" ht="15.75" customHeight="1">
      <c r="A861" s="1"/>
      <c r="B861" s="1"/>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c r="AF861" s="34"/>
      <c r="AG861" s="49"/>
      <c r="AH861" s="49"/>
      <c r="AI861" s="49"/>
      <c r="AJ861" s="49"/>
      <c r="AK861" s="49"/>
      <c r="AL861" s="49"/>
      <c r="AM861" s="49"/>
      <c r="AN861" s="49"/>
      <c r="AO861" s="1"/>
      <c r="AP861" s="1"/>
    </row>
    <row r="862" spans="1:42" ht="15.75" customHeight="1">
      <c r="A862" s="1"/>
      <c r="B862" s="1"/>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c r="AF862" s="34"/>
      <c r="AG862" s="49"/>
      <c r="AH862" s="49"/>
      <c r="AI862" s="49"/>
      <c r="AJ862" s="49"/>
      <c r="AK862" s="49"/>
      <c r="AL862" s="49"/>
      <c r="AM862" s="49"/>
      <c r="AN862" s="49"/>
      <c r="AO862" s="1"/>
      <c r="AP862" s="1"/>
    </row>
    <row r="863" spans="1:42" ht="15.75" customHeight="1">
      <c r="A863" s="1"/>
      <c r="B863" s="1"/>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c r="AF863" s="34"/>
      <c r="AG863" s="49"/>
      <c r="AH863" s="49"/>
      <c r="AI863" s="49"/>
      <c r="AJ863" s="49"/>
      <c r="AK863" s="49"/>
      <c r="AL863" s="49"/>
      <c r="AM863" s="49"/>
      <c r="AN863" s="49"/>
      <c r="AO863" s="1"/>
      <c r="AP863" s="1"/>
    </row>
    <row r="864" spans="1:42" ht="15.75" customHeight="1">
      <c r="A864" s="1"/>
      <c r="B864" s="1"/>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c r="AF864" s="34"/>
      <c r="AG864" s="49"/>
      <c r="AH864" s="49"/>
      <c r="AI864" s="49"/>
      <c r="AJ864" s="49"/>
      <c r="AK864" s="49"/>
      <c r="AL864" s="49"/>
      <c r="AM864" s="49"/>
      <c r="AN864" s="49"/>
      <c r="AO864" s="1"/>
      <c r="AP864" s="1"/>
    </row>
    <row r="865" spans="1:42" ht="15.75" customHeight="1">
      <c r="A865" s="1"/>
      <c r="B865" s="1"/>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c r="AF865" s="34"/>
      <c r="AG865" s="49"/>
      <c r="AH865" s="49"/>
      <c r="AI865" s="49"/>
      <c r="AJ865" s="49"/>
      <c r="AK865" s="49"/>
      <c r="AL865" s="49"/>
      <c r="AM865" s="49"/>
      <c r="AN865" s="49"/>
      <c r="AO865" s="1"/>
      <c r="AP865" s="1"/>
    </row>
    <row r="866" spans="1:42" ht="15.75" customHeight="1">
      <c r="A866" s="1"/>
      <c r="B866" s="1"/>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c r="AF866" s="34"/>
      <c r="AG866" s="49"/>
      <c r="AH866" s="49"/>
      <c r="AI866" s="49"/>
      <c r="AJ866" s="49"/>
      <c r="AK866" s="49"/>
      <c r="AL866" s="49"/>
      <c r="AM866" s="49"/>
      <c r="AN866" s="49"/>
      <c r="AO866" s="1"/>
      <c r="AP866" s="1"/>
    </row>
    <row r="867" spans="1:42" ht="15.75" customHeight="1">
      <c r="A867" s="1"/>
      <c r="B867" s="1"/>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c r="AF867" s="34"/>
      <c r="AG867" s="49"/>
      <c r="AH867" s="49"/>
      <c r="AI867" s="49"/>
      <c r="AJ867" s="49"/>
      <c r="AK867" s="49"/>
      <c r="AL867" s="49"/>
      <c r="AM867" s="49"/>
      <c r="AN867" s="49"/>
      <c r="AO867" s="1"/>
      <c r="AP867" s="1"/>
    </row>
    <row r="868" spans="1:42" ht="15.75" customHeight="1">
      <c r="A868" s="1"/>
      <c r="B868" s="1"/>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c r="AF868" s="34"/>
      <c r="AG868" s="49"/>
      <c r="AH868" s="49"/>
      <c r="AI868" s="49"/>
      <c r="AJ868" s="49"/>
      <c r="AK868" s="49"/>
      <c r="AL868" s="49"/>
      <c r="AM868" s="49"/>
      <c r="AN868" s="49"/>
      <c r="AO868" s="1"/>
      <c r="AP868" s="1"/>
    </row>
    <row r="869" spans="1:42" ht="15.75" customHeight="1">
      <c r="A869" s="1"/>
      <c r="B869" s="1"/>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c r="AF869" s="34"/>
      <c r="AG869" s="49"/>
      <c r="AH869" s="49"/>
      <c r="AI869" s="49"/>
      <c r="AJ869" s="49"/>
      <c r="AK869" s="49"/>
      <c r="AL869" s="49"/>
      <c r="AM869" s="49"/>
      <c r="AN869" s="49"/>
      <c r="AO869" s="1"/>
      <c r="AP869" s="1"/>
    </row>
    <row r="870" spans="1:42" ht="15.75" customHeight="1">
      <c r="A870" s="1"/>
      <c r="B870" s="1"/>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c r="AF870" s="34"/>
      <c r="AG870" s="49"/>
      <c r="AH870" s="49"/>
      <c r="AI870" s="49"/>
      <c r="AJ870" s="49"/>
      <c r="AK870" s="49"/>
      <c r="AL870" s="49"/>
      <c r="AM870" s="49"/>
      <c r="AN870" s="49"/>
      <c r="AO870" s="1"/>
      <c r="AP870" s="1"/>
    </row>
    <row r="871" spans="1:42" ht="15.75" customHeight="1">
      <c r="A871" s="1"/>
      <c r="B871" s="1"/>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c r="AF871" s="34"/>
      <c r="AG871" s="49"/>
      <c r="AH871" s="49"/>
      <c r="AI871" s="49"/>
      <c r="AJ871" s="49"/>
      <c r="AK871" s="49"/>
      <c r="AL871" s="49"/>
      <c r="AM871" s="49"/>
      <c r="AN871" s="49"/>
      <c r="AO871" s="1"/>
      <c r="AP871" s="1"/>
    </row>
    <row r="872" spans="1:42" ht="15.75" customHeight="1">
      <c r="A872" s="1"/>
      <c r="B872" s="1"/>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c r="AF872" s="34"/>
      <c r="AG872" s="49"/>
      <c r="AH872" s="49"/>
      <c r="AI872" s="49"/>
      <c r="AJ872" s="49"/>
      <c r="AK872" s="49"/>
      <c r="AL872" s="49"/>
      <c r="AM872" s="49"/>
      <c r="AN872" s="49"/>
      <c r="AO872" s="1"/>
      <c r="AP872" s="1"/>
    </row>
    <row r="873" spans="1:42" ht="15.75" customHeight="1">
      <c r="A873" s="1"/>
      <c r="B873" s="1"/>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c r="AF873" s="34"/>
      <c r="AG873" s="49"/>
      <c r="AH873" s="49"/>
      <c r="AI873" s="49"/>
      <c r="AJ873" s="49"/>
      <c r="AK873" s="49"/>
      <c r="AL873" s="49"/>
      <c r="AM873" s="49"/>
      <c r="AN873" s="49"/>
      <c r="AO873" s="1"/>
      <c r="AP873" s="1"/>
    </row>
    <row r="874" spans="1:42" ht="15.75" customHeight="1">
      <c r="A874" s="1"/>
      <c r="B874" s="1"/>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c r="AF874" s="34"/>
      <c r="AG874" s="49"/>
      <c r="AH874" s="49"/>
      <c r="AI874" s="49"/>
      <c r="AJ874" s="49"/>
      <c r="AK874" s="49"/>
      <c r="AL874" s="49"/>
      <c r="AM874" s="49"/>
      <c r="AN874" s="49"/>
      <c r="AO874" s="1"/>
      <c r="AP874" s="1"/>
    </row>
    <row r="875" spans="1:42" ht="15.75" customHeight="1">
      <c r="A875" s="1"/>
      <c r="B875" s="1"/>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c r="AF875" s="34"/>
      <c r="AG875" s="49"/>
      <c r="AH875" s="49"/>
      <c r="AI875" s="49"/>
      <c r="AJ875" s="49"/>
      <c r="AK875" s="49"/>
      <c r="AL875" s="49"/>
      <c r="AM875" s="49"/>
      <c r="AN875" s="49"/>
      <c r="AO875" s="1"/>
      <c r="AP875" s="1"/>
    </row>
    <row r="876" spans="1:42" ht="15.75" customHeight="1">
      <c r="A876" s="1"/>
      <c r="B876" s="1"/>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c r="AF876" s="34"/>
      <c r="AG876" s="49"/>
      <c r="AH876" s="49"/>
      <c r="AI876" s="49"/>
      <c r="AJ876" s="49"/>
      <c r="AK876" s="49"/>
      <c r="AL876" s="49"/>
      <c r="AM876" s="49"/>
      <c r="AN876" s="49"/>
      <c r="AO876" s="1"/>
      <c r="AP876" s="1"/>
    </row>
    <row r="877" spans="1:42" ht="15.75" customHeight="1">
      <c r="A877" s="1"/>
      <c r="B877" s="1"/>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c r="AF877" s="34"/>
      <c r="AG877" s="49"/>
      <c r="AH877" s="49"/>
      <c r="AI877" s="49"/>
      <c r="AJ877" s="49"/>
      <c r="AK877" s="49"/>
      <c r="AL877" s="49"/>
      <c r="AM877" s="49"/>
      <c r="AN877" s="49"/>
      <c r="AO877" s="1"/>
      <c r="AP877" s="1"/>
    </row>
    <row r="878" spans="1:42" ht="15.75" customHeight="1">
      <c r="A878" s="1"/>
      <c r="B878" s="1"/>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c r="AF878" s="34"/>
      <c r="AG878" s="49"/>
      <c r="AH878" s="49"/>
      <c r="AI878" s="49"/>
      <c r="AJ878" s="49"/>
      <c r="AK878" s="49"/>
      <c r="AL878" s="49"/>
      <c r="AM878" s="49"/>
      <c r="AN878" s="49"/>
      <c r="AO878" s="1"/>
      <c r="AP878" s="1"/>
    </row>
    <row r="879" spans="1:42" ht="15.75" customHeight="1">
      <c r="A879" s="1"/>
      <c r="B879" s="1"/>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c r="AF879" s="34"/>
      <c r="AG879" s="49"/>
      <c r="AH879" s="49"/>
      <c r="AI879" s="49"/>
      <c r="AJ879" s="49"/>
      <c r="AK879" s="49"/>
      <c r="AL879" s="49"/>
      <c r="AM879" s="49"/>
      <c r="AN879" s="49"/>
      <c r="AO879" s="1"/>
      <c r="AP879" s="1"/>
    </row>
    <row r="880" spans="1:42" ht="15.75" customHeight="1">
      <c r="A880" s="1"/>
      <c r="B880" s="1"/>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c r="AF880" s="34"/>
      <c r="AG880" s="49"/>
      <c r="AH880" s="49"/>
      <c r="AI880" s="49"/>
      <c r="AJ880" s="49"/>
      <c r="AK880" s="49"/>
      <c r="AL880" s="49"/>
      <c r="AM880" s="49"/>
      <c r="AN880" s="49"/>
      <c r="AO880" s="1"/>
      <c r="AP880" s="1"/>
    </row>
    <row r="881" spans="1:42" ht="15.75" customHeight="1">
      <c r="A881" s="1"/>
      <c r="B881" s="1"/>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c r="AF881" s="34"/>
      <c r="AG881" s="49"/>
      <c r="AH881" s="49"/>
      <c r="AI881" s="49"/>
      <c r="AJ881" s="49"/>
      <c r="AK881" s="49"/>
      <c r="AL881" s="49"/>
      <c r="AM881" s="49"/>
      <c r="AN881" s="49"/>
      <c r="AO881" s="1"/>
      <c r="AP881" s="1"/>
    </row>
    <row r="882" spans="1:42" ht="15.75" customHeight="1">
      <c r="A882" s="1"/>
      <c r="B882" s="1"/>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34"/>
      <c r="AG882" s="49"/>
      <c r="AH882" s="49"/>
      <c r="AI882" s="49"/>
      <c r="AJ882" s="49"/>
      <c r="AK882" s="49"/>
      <c r="AL882" s="49"/>
      <c r="AM882" s="49"/>
      <c r="AN882" s="49"/>
      <c r="AO882" s="1"/>
      <c r="AP882" s="1"/>
    </row>
    <row r="883" spans="1:42" ht="15.75" customHeight="1">
      <c r="A883" s="1"/>
      <c r="B883" s="1"/>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c r="AF883" s="34"/>
      <c r="AG883" s="49"/>
      <c r="AH883" s="49"/>
      <c r="AI883" s="49"/>
      <c r="AJ883" s="49"/>
      <c r="AK883" s="49"/>
      <c r="AL883" s="49"/>
      <c r="AM883" s="49"/>
      <c r="AN883" s="49"/>
      <c r="AO883" s="1"/>
      <c r="AP883" s="1"/>
    </row>
    <row r="884" spans="1:42" ht="15.75" customHeight="1">
      <c r="A884" s="1"/>
      <c r="B884" s="1"/>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c r="AF884" s="34"/>
      <c r="AG884" s="49"/>
      <c r="AH884" s="49"/>
      <c r="AI884" s="49"/>
      <c r="AJ884" s="49"/>
      <c r="AK884" s="49"/>
      <c r="AL884" s="49"/>
      <c r="AM884" s="49"/>
      <c r="AN884" s="49"/>
      <c r="AO884" s="1"/>
      <c r="AP884" s="1"/>
    </row>
    <row r="885" spans="1:42" ht="15.75" customHeight="1">
      <c r="A885" s="1"/>
      <c r="B885" s="1"/>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c r="AF885" s="34"/>
      <c r="AG885" s="49"/>
      <c r="AH885" s="49"/>
      <c r="AI885" s="49"/>
      <c r="AJ885" s="49"/>
      <c r="AK885" s="49"/>
      <c r="AL885" s="49"/>
      <c r="AM885" s="49"/>
      <c r="AN885" s="49"/>
      <c r="AO885" s="1"/>
      <c r="AP885" s="1"/>
    </row>
    <row r="886" spans="1:42" ht="15.75" customHeight="1">
      <c r="A886" s="1"/>
      <c r="B886" s="1"/>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c r="AF886" s="34"/>
      <c r="AG886" s="49"/>
      <c r="AH886" s="49"/>
      <c r="AI886" s="49"/>
      <c r="AJ886" s="49"/>
      <c r="AK886" s="49"/>
      <c r="AL886" s="49"/>
      <c r="AM886" s="49"/>
      <c r="AN886" s="49"/>
      <c r="AO886" s="1"/>
      <c r="AP886" s="1"/>
    </row>
    <row r="887" spans="1:42" ht="15.75" customHeight="1">
      <c r="A887" s="1"/>
      <c r="B887" s="1"/>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34"/>
      <c r="AG887" s="49"/>
      <c r="AH887" s="49"/>
      <c r="AI887" s="49"/>
      <c r="AJ887" s="49"/>
      <c r="AK887" s="49"/>
      <c r="AL887" s="49"/>
      <c r="AM887" s="49"/>
      <c r="AN887" s="49"/>
      <c r="AO887" s="1"/>
      <c r="AP887" s="1"/>
    </row>
    <row r="888" spans="1:42" ht="15.75" customHeight="1">
      <c r="A888" s="1"/>
      <c r="B888" s="1"/>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c r="AF888" s="34"/>
      <c r="AG888" s="49"/>
      <c r="AH888" s="49"/>
      <c r="AI888" s="49"/>
      <c r="AJ888" s="49"/>
      <c r="AK888" s="49"/>
      <c r="AL888" s="49"/>
      <c r="AM888" s="49"/>
      <c r="AN888" s="49"/>
      <c r="AO888" s="1"/>
      <c r="AP888" s="1"/>
    </row>
    <row r="889" spans="1:42" ht="15.75" customHeight="1">
      <c r="A889" s="1"/>
      <c r="B889" s="1"/>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c r="AF889" s="34"/>
      <c r="AG889" s="49"/>
      <c r="AH889" s="49"/>
      <c r="AI889" s="49"/>
      <c r="AJ889" s="49"/>
      <c r="AK889" s="49"/>
      <c r="AL889" s="49"/>
      <c r="AM889" s="49"/>
      <c r="AN889" s="49"/>
      <c r="AO889" s="1"/>
      <c r="AP889" s="1"/>
    </row>
    <row r="890" spans="1:42" ht="15.75" customHeight="1">
      <c r="A890" s="1"/>
      <c r="B890" s="1"/>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c r="AF890" s="34"/>
      <c r="AG890" s="49"/>
      <c r="AH890" s="49"/>
      <c r="AI890" s="49"/>
      <c r="AJ890" s="49"/>
      <c r="AK890" s="49"/>
      <c r="AL890" s="49"/>
      <c r="AM890" s="49"/>
      <c r="AN890" s="49"/>
      <c r="AO890" s="1"/>
      <c r="AP890" s="1"/>
    </row>
    <row r="891" spans="1:42" ht="15.75" customHeight="1">
      <c r="A891" s="1"/>
      <c r="B891" s="1"/>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c r="AF891" s="34"/>
      <c r="AG891" s="49"/>
      <c r="AH891" s="49"/>
      <c r="AI891" s="49"/>
      <c r="AJ891" s="49"/>
      <c r="AK891" s="49"/>
      <c r="AL891" s="49"/>
      <c r="AM891" s="49"/>
      <c r="AN891" s="49"/>
      <c r="AO891" s="1"/>
      <c r="AP891" s="1"/>
    </row>
    <row r="892" spans="1:42" ht="15.75" customHeight="1">
      <c r="A892" s="1"/>
      <c r="B892" s="1"/>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c r="AF892" s="34"/>
      <c r="AG892" s="49"/>
      <c r="AH892" s="49"/>
      <c r="AI892" s="49"/>
      <c r="AJ892" s="49"/>
      <c r="AK892" s="49"/>
      <c r="AL892" s="49"/>
      <c r="AM892" s="49"/>
      <c r="AN892" s="49"/>
      <c r="AO892" s="1"/>
      <c r="AP892" s="1"/>
    </row>
    <row r="893" spans="1:42" ht="15.75" customHeight="1">
      <c r="A893" s="1"/>
      <c r="B893" s="1"/>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c r="AF893" s="34"/>
      <c r="AG893" s="49"/>
      <c r="AH893" s="49"/>
      <c r="AI893" s="49"/>
      <c r="AJ893" s="49"/>
      <c r="AK893" s="49"/>
      <c r="AL893" s="49"/>
      <c r="AM893" s="49"/>
      <c r="AN893" s="49"/>
      <c r="AO893" s="1"/>
      <c r="AP893" s="1"/>
    </row>
    <row r="894" spans="1:42" ht="15.75" customHeight="1">
      <c r="A894" s="1"/>
      <c r="B894" s="1"/>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c r="AF894" s="34"/>
      <c r="AG894" s="49"/>
      <c r="AH894" s="49"/>
      <c r="AI894" s="49"/>
      <c r="AJ894" s="49"/>
      <c r="AK894" s="49"/>
      <c r="AL894" s="49"/>
      <c r="AM894" s="49"/>
      <c r="AN894" s="49"/>
      <c r="AO894" s="1"/>
      <c r="AP894" s="1"/>
    </row>
    <row r="895" spans="1:42" ht="15.75" customHeight="1">
      <c r="A895" s="1"/>
      <c r="B895" s="1"/>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c r="AF895" s="34"/>
      <c r="AG895" s="49"/>
      <c r="AH895" s="49"/>
      <c r="AI895" s="49"/>
      <c r="AJ895" s="49"/>
      <c r="AK895" s="49"/>
      <c r="AL895" s="49"/>
      <c r="AM895" s="49"/>
      <c r="AN895" s="49"/>
      <c r="AO895" s="1"/>
      <c r="AP895" s="1"/>
    </row>
    <row r="896" spans="1:42" ht="15.75" customHeight="1">
      <c r="A896" s="1"/>
      <c r="B896" s="1"/>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c r="AF896" s="34"/>
      <c r="AG896" s="49"/>
      <c r="AH896" s="49"/>
      <c r="AI896" s="49"/>
      <c r="AJ896" s="49"/>
      <c r="AK896" s="49"/>
      <c r="AL896" s="49"/>
      <c r="AM896" s="49"/>
      <c r="AN896" s="49"/>
      <c r="AO896" s="1"/>
      <c r="AP896" s="1"/>
    </row>
    <row r="897" spans="1:42" ht="15.75" customHeight="1">
      <c r="A897" s="1"/>
      <c r="B897" s="1"/>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c r="AF897" s="34"/>
      <c r="AG897" s="49"/>
      <c r="AH897" s="49"/>
      <c r="AI897" s="49"/>
      <c r="AJ897" s="49"/>
      <c r="AK897" s="49"/>
      <c r="AL897" s="49"/>
      <c r="AM897" s="49"/>
      <c r="AN897" s="49"/>
      <c r="AO897" s="1"/>
      <c r="AP897" s="1"/>
    </row>
    <row r="898" spans="1:42" ht="15.75" customHeight="1">
      <c r="A898" s="1"/>
      <c r="B898" s="1"/>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c r="AF898" s="34"/>
      <c r="AG898" s="49"/>
      <c r="AH898" s="49"/>
      <c r="AI898" s="49"/>
      <c r="AJ898" s="49"/>
      <c r="AK898" s="49"/>
      <c r="AL898" s="49"/>
      <c r="AM898" s="49"/>
      <c r="AN898" s="49"/>
      <c r="AO898" s="1"/>
      <c r="AP898" s="1"/>
    </row>
    <row r="899" spans="1:42" ht="15.75" customHeight="1">
      <c r="A899" s="1"/>
      <c r="B899" s="1"/>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c r="AF899" s="34"/>
      <c r="AG899" s="49"/>
      <c r="AH899" s="49"/>
      <c r="AI899" s="49"/>
      <c r="AJ899" s="49"/>
      <c r="AK899" s="49"/>
      <c r="AL899" s="49"/>
      <c r="AM899" s="49"/>
      <c r="AN899" s="49"/>
      <c r="AO899" s="1"/>
      <c r="AP899" s="1"/>
    </row>
    <row r="900" spans="1:42" ht="15.75" customHeight="1">
      <c r="A900" s="1"/>
      <c r="B900" s="1"/>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c r="AF900" s="34"/>
      <c r="AG900" s="49"/>
      <c r="AH900" s="49"/>
      <c r="AI900" s="49"/>
      <c r="AJ900" s="49"/>
      <c r="AK900" s="49"/>
      <c r="AL900" s="49"/>
      <c r="AM900" s="49"/>
      <c r="AN900" s="49"/>
      <c r="AO900" s="1"/>
      <c r="AP900" s="1"/>
    </row>
    <row r="901" spans="1:42" ht="15.75" customHeight="1">
      <c r="A901" s="1"/>
      <c r="B901" s="1"/>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c r="AF901" s="34"/>
      <c r="AG901" s="49"/>
      <c r="AH901" s="49"/>
      <c r="AI901" s="49"/>
      <c r="AJ901" s="49"/>
      <c r="AK901" s="49"/>
      <c r="AL901" s="49"/>
      <c r="AM901" s="49"/>
      <c r="AN901" s="49"/>
      <c r="AO901" s="1"/>
      <c r="AP901" s="1"/>
    </row>
    <row r="902" spans="1:42" ht="15.75" customHeight="1">
      <c r="A902" s="1"/>
      <c r="B902" s="1"/>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c r="AF902" s="34"/>
      <c r="AG902" s="49"/>
      <c r="AH902" s="49"/>
      <c r="AI902" s="49"/>
      <c r="AJ902" s="49"/>
      <c r="AK902" s="49"/>
      <c r="AL902" s="49"/>
      <c r="AM902" s="49"/>
      <c r="AN902" s="49"/>
      <c r="AO902" s="1"/>
      <c r="AP902" s="1"/>
    </row>
    <row r="903" spans="1:42" ht="15.75" customHeight="1">
      <c r="A903" s="1"/>
      <c r="B903" s="1"/>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c r="AF903" s="34"/>
      <c r="AG903" s="49"/>
      <c r="AH903" s="49"/>
      <c r="AI903" s="49"/>
      <c r="AJ903" s="49"/>
      <c r="AK903" s="49"/>
      <c r="AL903" s="49"/>
      <c r="AM903" s="49"/>
      <c r="AN903" s="49"/>
      <c r="AO903" s="1"/>
      <c r="AP903" s="1"/>
    </row>
    <row r="904" spans="1:42" ht="15.75" customHeight="1">
      <c r="A904" s="1"/>
      <c r="B904" s="1"/>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c r="AF904" s="34"/>
      <c r="AG904" s="49"/>
      <c r="AH904" s="49"/>
      <c r="AI904" s="49"/>
      <c r="AJ904" s="49"/>
      <c r="AK904" s="49"/>
      <c r="AL904" s="49"/>
      <c r="AM904" s="49"/>
      <c r="AN904" s="49"/>
      <c r="AO904" s="1"/>
      <c r="AP904" s="1"/>
    </row>
    <row r="905" spans="1:42" ht="15.75" customHeight="1">
      <c r="A905" s="1"/>
      <c r="B905" s="1"/>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c r="AF905" s="34"/>
      <c r="AG905" s="49"/>
      <c r="AH905" s="49"/>
      <c r="AI905" s="49"/>
      <c r="AJ905" s="49"/>
      <c r="AK905" s="49"/>
      <c r="AL905" s="49"/>
      <c r="AM905" s="49"/>
      <c r="AN905" s="49"/>
      <c r="AO905" s="1"/>
      <c r="AP905" s="1"/>
    </row>
    <row r="906" spans="1:42" ht="15.75" customHeight="1">
      <c r="A906" s="1"/>
      <c r="B906" s="1"/>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c r="AF906" s="34"/>
      <c r="AG906" s="49"/>
      <c r="AH906" s="49"/>
      <c r="AI906" s="49"/>
      <c r="AJ906" s="49"/>
      <c r="AK906" s="49"/>
      <c r="AL906" s="49"/>
      <c r="AM906" s="49"/>
      <c r="AN906" s="49"/>
      <c r="AO906" s="1"/>
      <c r="AP906" s="1"/>
    </row>
    <row r="907" spans="1:42" ht="15.75" customHeight="1">
      <c r="A907" s="1"/>
      <c r="B907" s="1"/>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c r="AF907" s="34"/>
      <c r="AG907" s="49"/>
      <c r="AH907" s="49"/>
      <c r="AI907" s="49"/>
      <c r="AJ907" s="49"/>
      <c r="AK907" s="49"/>
      <c r="AL907" s="49"/>
      <c r="AM907" s="49"/>
      <c r="AN907" s="49"/>
      <c r="AO907" s="1"/>
      <c r="AP907" s="1"/>
    </row>
    <row r="908" spans="1:42" ht="15.75" customHeight="1">
      <c r="A908" s="1"/>
      <c r="B908" s="1"/>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c r="AF908" s="34"/>
      <c r="AG908" s="49"/>
      <c r="AH908" s="49"/>
      <c r="AI908" s="49"/>
      <c r="AJ908" s="49"/>
      <c r="AK908" s="49"/>
      <c r="AL908" s="49"/>
      <c r="AM908" s="49"/>
      <c r="AN908" s="49"/>
      <c r="AO908" s="1"/>
      <c r="AP908" s="1"/>
    </row>
    <row r="909" spans="1:42" ht="15.75" customHeight="1">
      <c r="A909" s="1"/>
      <c r="B909" s="1"/>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c r="AF909" s="34"/>
      <c r="AG909" s="49"/>
      <c r="AH909" s="49"/>
      <c r="AI909" s="49"/>
      <c r="AJ909" s="49"/>
      <c r="AK909" s="49"/>
      <c r="AL909" s="49"/>
      <c r="AM909" s="49"/>
      <c r="AN909" s="49"/>
      <c r="AO909" s="1"/>
      <c r="AP909" s="1"/>
    </row>
    <row r="910" spans="1:42" ht="15.75" customHeight="1">
      <c r="A910" s="1"/>
      <c r="B910" s="1"/>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c r="AF910" s="34"/>
      <c r="AG910" s="49"/>
      <c r="AH910" s="49"/>
      <c r="AI910" s="49"/>
      <c r="AJ910" s="49"/>
      <c r="AK910" s="49"/>
      <c r="AL910" s="49"/>
      <c r="AM910" s="49"/>
      <c r="AN910" s="49"/>
      <c r="AO910" s="1"/>
      <c r="AP910" s="1"/>
    </row>
    <row r="911" spans="1:42" ht="15.75" customHeight="1">
      <c r="A911" s="1"/>
      <c r="B911" s="1"/>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c r="AF911" s="34"/>
      <c r="AG911" s="49"/>
      <c r="AH911" s="49"/>
      <c r="AI911" s="49"/>
      <c r="AJ911" s="49"/>
      <c r="AK911" s="49"/>
      <c r="AL911" s="49"/>
      <c r="AM911" s="49"/>
      <c r="AN911" s="49"/>
      <c r="AO911" s="1"/>
      <c r="AP911" s="1"/>
    </row>
    <row r="912" spans="1:42" ht="15.75" customHeight="1">
      <c r="A912" s="1"/>
      <c r="B912" s="1"/>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c r="AF912" s="34"/>
      <c r="AG912" s="49"/>
      <c r="AH912" s="49"/>
      <c r="AI912" s="49"/>
      <c r="AJ912" s="49"/>
      <c r="AK912" s="49"/>
      <c r="AL912" s="49"/>
      <c r="AM912" s="49"/>
      <c r="AN912" s="49"/>
      <c r="AO912" s="1"/>
      <c r="AP912" s="1"/>
    </row>
    <row r="913" spans="1:42" ht="15.75" customHeight="1">
      <c r="A913" s="1"/>
      <c r="B913" s="1"/>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c r="AF913" s="34"/>
      <c r="AG913" s="49"/>
      <c r="AH913" s="49"/>
      <c r="AI913" s="49"/>
      <c r="AJ913" s="49"/>
      <c r="AK913" s="49"/>
      <c r="AL913" s="49"/>
      <c r="AM913" s="49"/>
      <c r="AN913" s="49"/>
      <c r="AO913" s="1"/>
      <c r="AP913" s="1"/>
    </row>
    <row r="914" spans="1:42" ht="15.75" customHeight="1">
      <c r="A914" s="1"/>
      <c r="B914" s="1"/>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c r="AF914" s="34"/>
      <c r="AG914" s="49"/>
      <c r="AH914" s="49"/>
      <c r="AI914" s="49"/>
      <c r="AJ914" s="49"/>
      <c r="AK914" s="49"/>
      <c r="AL914" s="49"/>
      <c r="AM914" s="49"/>
      <c r="AN914" s="49"/>
      <c r="AO914" s="1"/>
      <c r="AP914" s="1"/>
    </row>
    <row r="915" spans="1:42" ht="15.75" customHeight="1">
      <c r="A915" s="1"/>
      <c r="B915" s="1"/>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c r="AF915" s="34"/>
      <c r="AG915" s="49"/>
      <c r="AH915" s="49"/>
      <c r="AI915" s="49"/>
      <c r="AJ915" s="49"/>
      <c r="AK915" s="49"/>
      <c r="AL915" s="49"/>
      <c r="AM915" s="49"/>
      <c r="AN915" s="49"/>
      <c r="AO915" s="1"/>
      <c r="AP915" s="1"/>
    </row>
    <row r="916" spans="1:42" ht="15.75" customHeight="1">
      <c r="A916" s="1"/>
      <c r="B916" s="1"/>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c r="AF916" s="34"/>
      <c r="AG916" s="49"/>
      <c r="AH916" s="49"/>
      <c r="AI916" s="49"/>
      <c r="AJ916" s="49"/>
      <c r="AK916" s="49"/>
      <c r="AL916" s="49"/>
      <c r="AM916" s="49"/>
      <c r="AN916" s="49"/>
      <c r="AO916" s="1"/>
      <c r="AP916" s="1"/>
    </row>
    <row r="917" spans="1:42" ht="15.75" customHeight="1">
      <c r="A917" s="1"/>
      <c r="B917" s="1"/>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c r="AF917" s="34"/>
      <c r="AG917" s="49"/>
      <c r="AH917" s="49"/>
      <c r="AI917" s="49"/>
      <c r="AJ917" s="49"/>
      <c r="AK917" s="49"/>
      <c r="AL917" s="49"/>
      <c r="AM917" s="49"/>
      <c r="AN917" s="49"/>
      <c r="AO917" s="1"/>
      <c r="AP917" s="1"/>
    </row>
    <row r="918" spans="1:42" ht="15.75" customHeight="1">
      <c r="A918" s="1"/>
      <c r="B918" s="1"/>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c r="AF918" s="34"/>
      <c r="AG918" s="49"/>
      <c r="AH918" s="49"/>
      <c r="AI918" s="49"/>
      <c r="AJ918" s="49"/>
      <c r="AK918" s="49"/>
      <c r="AL918" s="49"/>
      <c r="AM918" s="49"/>
      <c r="AN918" s="49"/>
      <c r="AO918" s="1"/>
      <c r="AP918" s="1"/>
    </row>
    <row r="919" spans="1:42" ht="15.75" customHeight="1">
      <c r="A919" s="1"/>
      <c r="B919" s="1"/>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c r="AF919" s="34"/>
      <c r="AG919" s="49"/>
      <c r="AH919" s="49"/>
      <c r="AI919" s="49"/>
      <c r="AJ919" s="49"/>
      <c r="AK919" s="49"/>
      <c r="AL919" s="49"/>
      <c r="AM919" s="49"/>
      <c r="AN919" s="49"/>
      <c r="AO919" s="1"/>
      <c r="AP919" s="1"/>
    </row>
    <row r="920" spans="1:42" ht="15.75" customHeight="1">
      <c r="A920" s="1"/>
      <c r="B920" s="1"/>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c r="AF920" s="34"/>
      <c r="AG920" s="49"/>
      <c r="AH920" s="49"/>
      <c r="AI920" s="49"/>
      <c r="AJ920" s="49"/>
      <c r="AK920" s="49"/>
      <c r="AL920" s="49"/>
      <c r="AM920" s="49"/>
      <c r="AN920" s="49"/>
      <c r="AO920" s="1"/>
      <c r="AP920" s="1"/>
    </row>
    <row r="921" spans="1:42" ht="15.75" customHeight="1">
      <c r="A921" s="1"/>
      <c r="B921" s="1"/>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c r="AF921" s="34"/>
      <c r="AG921" s="49"/>
      <c r="AH921" s="49"/>
      <c r="AI921" s="49"/>
      <c r="AJ921" s="49"/>
      <c r="AK921" s="49"/>
      <c r="AL921" s="49"/>
      <c r="AM921" s="49"/>
      <c r="AN921" s="49"/>
      <c r="AO921" s="1"/>
      <c r="AP921" s="1"/>
    </row>
    <row r="922" spans="1:42" ht="15.75" customHeight="1">
      <c r="A922" s="1"/>
      <c r="B922" s="1"/>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c r="AF922" s="34"/>
      <c r="AG922" s="49"/>
      <c r="AH922" s="49"/>
      <c r="AI922" s="49"/>
      <c r="AJ922" s="49"/>
      <c r="AK922" s="49"/>
      <c r="AL922" s="49"/>
      <c r="AM922" s="49"/>
      <c r="AN922" s="49"/>
      <c r="AO922" s="1"/>
      <c r="AP922" s="1"/>
    </row>
    <row r="923" spans="1:42" ht="15.75" customHeight="1">
      <c r="A923" s="1"/>
      <c r="B923" s="1"/>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c r="AF923" s="34"/>
      <c r="AG923" s="49"/>
      <c r="AH923" s="49"/>
      <c r="AI923" s="49"/>
      <c r="AJ923" s="49"/>
      <c r="AK923" s="49"/>
      <c r="AL923" s="49"/>
      <c r="AM923" s="49"/>
      <c r="AN923" s="49"/>
      <c r="AO923" s="1"/>
      <c r="AP923" s="1"/>
    </row>
    <row r="924" spans="1:42" ht="15.75" customHeight="1">
      <c r="A924" s="1"/>
      <c r="B924" s="1"/>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34"/>
      <c r="AG924" s="49"/>
      <c r="AH924" s="49"/>
      <c r="AI924" s="49"/>
      <c r="AJ924" s="49"/>
      <c r="AK924" s="49"/>
      <c r="AL924" s="49"/>
      <c r="AM924" s="49"/>
      <c r="AN924" s="49"/>
      <c r="AO924" s="1"/>
      <c r="AP924" s="1"/>
    </row>
    <row r="925" spans="1:42" ht="15.75" customHeight="1">
      <c r="A925" s="1"/>
      <c r="B925" s="1"/>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34"/>
      <c r="AG925" s="49"/>
      <c r="AH925" s="49"/>
      <c r="AI925" s="49"/>
      <c r="AJ925" s="49"/>
      <c r="AK925" s="49"/>
      <c r="AL925" s="49"/>
      <c r="AM925" s="49"/>
      <c r="AN925" s="49"/>
      <c r="AO925" s="1"/>
      <c r="AP925" s="1"/>
    </row>
    <row r="926" spans="1:42" ht="15.75" customHeight="1">
      <c r="A926" s="1"/>
      <c r="B926" s="1"/>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34"/>
      <c r="AG926" s="49"/>
      <c r="AH926" s="49"/>
      <c r="AI926" s="49"/>
      <c r="AJ926" s="49"/>
      <c r="AK926" s="49"/>
      <c r="AL926" s="49"/>
      <c r="AM926" s="49"/>
      <c r="AN926" s="49"/>
      <c r="AO926" s="1"/>
      <c r="AP926" s="1"/>
    </row>
    <row r="927" spans="1:42" ht="15.75" customHeight="1">
      <c r="A927" s="1"/>
      <c r="B927" s="1"/>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c r="AF927" s="34"/>
      <c r="AG927" s="49"/>
      <c r="AH927" s="49"/>
      <c r="AI927" s="49"/>
      <c r="AJ927" s="49"/>
      <c r="AK927" s="49"/>
      <c r="AL927" s="49"/>
      <c r="AM927" s="49"/>
      <c r="AN927" s="49"/>
      <c r="AO927" s="1"/>
      <c r="AP927" s="1"/>
    </row>
    <row r="928" spans="1:42" ht="15.75" customHeight="1">
      <c r="A928" s="1"/>
      <c r="B928" s="1"/>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c r="AF928" s="34"/>
      <c r="AG928" s="49"/>
      <c r="AH928" s="49"/>
      <c r="AI928" s="49"/>
      <c r="AJ928" s="49"/>
      <c r="AK928" s="49"/>
      <c r="AL928" s="49"/>
      <c r="AM928" s="49"/>
      <c r="AN928" s="49"/>
      <c r="AO928" s="1"/>
      <c r="AP928" s="1"/>
    </row>
    <row r="929" spans="1:42" ht="15.75" customHeight="1">
      <c r="A929" s="1"/>
      <c r="B929" s="1"/>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c r="AF929" s="34"/>
      <c r="AG929" s="49"/>
      <c r="AH929" s="49"/>
      <c r="AI929" s="49"/>
      <c r="AJ929" s="49"/>
      <c r="AK929" s="49"/>
      <c r="AL929" s="49"/>
      <c r="AM929" s="49"/>
      <c r="AN929" s="49"/>
      <c r="AO929" s="1"/>
      <c r="AP929" s="1"/>
    </row>
    <row r="930" spans="1:42" ht="15.75" customHeight="1">
      <c r="A930" s="1"/>
      <c r="B930" s="1"/>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c r="AF930" s="34"/>
      <c r="AG930" s="49"/>
      <c r="AH930" s="49"/>
      <c r="AI930" s="49"/>
      <c r="AJ930" s="49"/>
      <c r="AK930" s="49"/>
      <c r="AL930" s="49"/>
      <c r="AM930" s="49"/>
      <c r="AN930" s="49"/>
      <c r="AO930" s="1"/>
      <c r="AP930" s="1"/>
    </row>
    <row r="931" spans="1:42" ht="15.75" customHeight="1">
      <c r="A931" s="1"/>
      <c r="B931" s="1"/>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c r="AF931" s="34"/>
      <c r="AG931" s="49"/>
      <c r="AH931" s="49"/>
      <c r="AI931" s="49"/>
      <c r="AJ931" s="49"/>
      <c r="AK931" s="49"/>
      <c r="AL931" s="49"/>
      <c r="AM931" s="49"/>
      <c r="AN931" s="49"/>
      <c r="AO931" s="1"/>
      <c r="AP931" s="1"/>
    </row>
    <row r="932" spans="1:42" ht="15.75" customHeight="1">
      <c r="A932" s="1"/>
      <c r="B932" s="1"/>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c r="AF932" s="34"/>
      <c r="AG932" s="49"/>
      <c r="AH932" s="49"/>
      <c r="AI932" s="49"/>
      <c r="AJ932" s="49"/>
      <c r="AK932" s="49"/>
      <c r="AL932" s="49"/>
      <c r="AM932" s="49"/>
      <c r="AN932" s="49"/>
      <c r="AO932" s="1"/>
      <c r="AP932" s="1"/>
    </row>
    <row r="933" spans="1:42" ht="15.75" customHeight="1">
      <c r="A933" s="1"/>
      <c r="B933" s="1"/>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c r="AF933" s="34"/>
      <c r="AG933" s="49"/>
      <c r="AH933" s="49"/>
      <c r="AI933" s="49"/>
      <c r="AJ933" s="49"/>
      <c r="AK933" s="49"/>
      <c r="AL933" s="49"/>
      <c r="AM933" s="49"/>
      <c r="AN933" s="49"/>
      <c r="AO933" s="1"/>
      <c r="AP933" s="1"/>
    </row>
    <row r="934" spans="1:42" ht="15.75" customHeight="1">
      <c r="A934" s="1"/>
      <c r="B934" s="1"/>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c r="AF934" s="34"/>
      <c r="AG934" s="49"/>
      <c r="AH934" s="49"/>
      <c r="AI934" s="49"/>
      <c r="AJ934" s="49"/>
      <c r="AK934" s="49"/>
      <c r="AL934" s="49"/>
      <c r="AM934" s="49"/>
      <c r="AN934" s="49"/>
      <c r="AO934" s="1"/>
      <c r="AP934" s="1"/>
    </row>
    <row r="935" spans="1:42" ht="15.75" customHeight="1">
      <c r="A935" s="1"/>
      <c r="B935" s="1"/>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34"/>
      <c r="AG935" s="49"/>
      <c r="AH935" s="49"/>
      <c r="AI935" s="49"/>
      <c r="AJ935" s="49"/>
      <c r="AK935" s="49"/>
      <c r="AL935" s="49"/>
      <c r="AM935" s="49"/>
      <c r="AN935" s="49"/>
      <c r="AO935" s="1"/>
      <c r="AP935" s="1"/>
    </row>
    <row r="936" spans="1:42" ht="15.75" customHeight="1">
      <c r="A936" s="1"/>
      <c r="B936" s="1"/>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c r="AF936" s="34"/>
      <c r="AG936" s="49"/>
      <c r="AH936" s="49"/>
      <c r="AI936" s="49"/>
      <c r="AJ936" s="49"/>
      <c r="AK936" s="49"/>
      <c r="AL936" s="49"/>
      <c r="AM936" s="49"/>
      <c r="AN936" s="49"/>
      <c r="AO936" s="1"/>
      <c r="AP936" s="1"/>
    </row>
    <row r="937" spans="1:42" ht="15.75" customHeight="1">
      <c r="A937" s="1"/>
      <c r="B937" s="1"/>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c r="AF937" s="34"/>
      <c r="AG937" s="49"/>
      <c r="AH937" s="49"/>
      <c r="AI937" s="49"/>
      <c r="AJ937" s="49"/>
      <c r="AK937" s="49"/>
      <c r="AL937" s="49"/>
      <c r="AM937" s="49"/>
      <c r="AN937" s="49"/>
      <c r="AO937" s="1"/>
      <c r="AP937" s="1"/>
    </row>
    <row r="938" spans="1:42" ht="15.75" customHeight="1">
      <c r="A938" s="1"/>
      <c r="B938" s="1"/>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c r="AF938" s="34"/>
      <c r="AG938" s="49"/>
      <c r="AH938" s="49"/>
      <c r="AI938" s="49"/>
      <c r="AJ938" s="49"/>
      <c r="AK938" s="49"/>
      <c r="AL938" s="49"/>
      <c r="AM938" s="49"/>
      <c r="AN938" s="49"/>
      <c r="AO938" s="1"/>
      <c r="AP938" s="1"/>
    </row>
    <row r="939" spans="1:42" ht="15.75" customHeight="1">
      <c r="A939" s="1"/>
      <c r="B939" s="1"/>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c r="AF939" s="34"/>
      <c r="AG939" s="49"/>
      <c r="AH939" s="49"/>
      <c r="AI939" s="49"/>
      <c r="AJ939" s="49"/>
      <c r="AK939" s="49"/>
      <c r="AL939" s="49"/>
      <c r="AM939" s="49"/>
      <c r="AN939" s="49"/>
      <c r="AO939" s="1"/>
      <c r="AP939" s="1"/>
    </row>
    <row r="940" spans="1:42" ht="15.75" customHeight="1">
      <c r="A940" s="1"/>
      <c r="B940" s="1"/>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c r="AF940" s="34"/>
      <c r="AG940" s="49"/>
      <c r="AH940" s="49"/>
      <c r="AI940" s="49"/>
      <c r="AJ940" s="49"/>
      <c r="AK940" s="49"/>
      <c r="AL940" s="49"/>
      <c r="AM940" s="49"/>
      <c r="AN940" s="49"/>
      <c r="AO940" s="1"/>
      <c r="AP940" s="1"/>
    </row>
    <row r="941" spans="1:42" ht="15.75" customHeight="1">
      <c r="A941" s="1"/>
      <c r="B941" s="1"/>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c r="AF941" s="34"/>
      <c r="AG941" s="49"/>
      <c r="AH941" s="49"/>
      <c r="AI941" s="49"/>
      <c r="AJ941" s="49"/>
      <c r="AK941" s="49"/>
      <c r="AL941" s="49"/>
      <c r="AM941" s="49"/>
      <c r="AN941" s="49"/>
      <c r="AO941" s="1"/>
      <c r="AP941" s="1"/>
    </row>
    <row r="942" spans="1:42" ht="15.75" customHeight="1">
      <c r="A942" s="1"/>
      <c r="B942" s="1"/>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c r="AF942" s="34"/>
      <c r="AG942" s="49"/>
      <c r="AH942" s="49"/>
      <c r="AI942" s="49"/>
      <c r="AJ942" s="49"/>
      <c r="AK942" s="49"/>
      <c r="AL942" s="49"/>
      <c r="AM942" s="49"/>
      <c r="AN942" s="49"/>
      <c r="AO942" s="1"/>
      <c r="AP942" s="1"/>
    </row>
    <row r="943" spans="1:42" ht="15.75" customHeight="1">
      <c r="A943" s="1"/>
      <c r="B943" s="1"/>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c r="AF943" s="34"/>
      <c r="AG943" s="49"/>
      <c r="AH943" s="49"/>
      <c r="AI943" s="49"/>
      <c r="AJ943" s="49"/>
      <c r="AK943" s="49"/>
      <c r="AL943" s="49"/>
      <c r="AM943" s="49"/>
      <c r="AN943" s="49"/>
      <c r="AO943" s="1"/>
      <c r="AP943" s="1"/>
    </row>
    <row r="944" spans="1:42" ht="15.75" customHeight="1">
      <c r="A944" s="1"/>
      <c r="B944" s="1"/>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c r="AF944" s="34"/>
      <c r="AG944" s="49"/>
      <c r="AH944" s="49"/>
      <c r="AI944" s="49"/>
      <c r="AJ944" s="49"/>
      <c r="AK944" s="49"/>
      <c r="AL944" s="49"/>
      <c r="AM944" s="49"/>
      <c r="AN944" s="49"/>
      <c r="AO944" s="1"/>
      <c r="AP944" s="1"/>
    </row>
    <row r="945" spans="1:42" ht="15.75" customHeight="1">
      <c r="A945" s="1"/>
      <c r="B945" s="1"/>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c r="AF945" s="34"/>
      <c r="AG945" s="49"/>
      <c r="AH945" s="49"/>
      <c r="AI945" s="49"/>
      <c r="AJ945" s="49"/>
      <c r="AK945" s="49"/>
      <c r="AL945" s="49"/>
      <c r="AM945" s="49"/>
      <c r="AN945" s="49"/>
      <c r="AO945" s="1"/>
      <c r="AP945" s="1"/>
    </row>
    <row r="946" spans="1:42" ht="15.75" customHeight="1">
      <c r="A946" s="1"/>
      <c r="B946" s="1"/>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c r="AF946" s="34"/>
      <c r="AG946" s="49"/>
      <c r="AH946" s="49"/>
      <c r="AI946" s="49"/>
      <c r="AJ946" s="49"/>
      <c r="AK946" s="49"/>
      <c r="AL946" s="49"/>
      <c r="AM946" s="49"/>
      <c r="AN946" s="49"/>
      <c r="AO946" s="1"/>
      <c r="AP946" s="1"/>
    </row>
    <row r="947" spans="1:42" ht="15.75" customHeight="1">
      <c r="A947" s="1"/>
      <c r="B947" s="1"/>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c r="AF947" s="34"/>
      <c r="AG947" s="49"/>
      <c r="AH947" s="49"/>
      <c r="AI947" s="49"/>
      <c r="AJ947" s="49"/>
      <c r="AK947" s="49"/>
      <c r="AL947" s="49"/>
      <c r="AM947" s="49"/>
      <c r="AN947" s="49"/>
      <c r="AO947" s="1"/>
      <c r="AP947" s="1"/>
    </row>
    <row r="948" spans="1:42" ht="15.75" customHeight="1">
      <c r="A948" s="1"/>
      <c r="B948" s="1"/>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34"/>
      <c r="AG948" s="49"/>
      <c r="AH948" s="49"/>
      <c r="AI948" s="49"/>
      <c r="AJ948" s="49"/>
      <c r="AK948" s="49"/>
      <c r="AL948" s="49"/>
      <c r="AM948" s="49"/>
      <c r="AN948" s="49"/>
      <c r="AO948" s="1"/>
      <c r="AP948" s="1"/>
    </row>
    <row r="949" spans="1:42" ht="15.75" customHeight="1">
      <c r="A949" s="1"/>
      <c r="B949" s="1"/>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c r="AF949" s="34"/>
      <c r="AG949" s="49"/>
      <c r="AH949" s="49"/>
      <c r="AI949" s="49"/>
      <c r="AJ949" s="49"/>
      <c r="AK949" s="49"/>
      <c r="AL949" s="49"/>
      <c r="AM949" s="49"/>
      <c r="AN949" s="49"/>
      <c r="AO949" s="1"/>
      <c r="AP949" s="1"/>
    </row>
    <row r="950" spans="1:42" ht="15.75" customHeight="1">
      <c r="A950" s="1"/>
      <c r="B950" s="1"/>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c r="AF950" s="34"/>
      <c r="AG950" s="49"/>
      <c r="AH950" s="49"/>
      <c r="AI950" s="49"/>
      <c r="AJ950" s="49"/>
      <c r="AK950" s="49"/>
      <c r="AL950" s="49"/>
      <c r="AM950" s="49"/>
      <c r="AN950" s="49"/>
      <c r="AO950" s="1"/>
      <c r="AP950" s="1"/>
    </row>
    <row r="951" spans="1:42" ht="15.75" customHeight="1">
      <c r="A951" s="1"/>
      <c r="B951" s="1"/>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c r="AF951" s="34"/>
      <c r="AG951" s="49"/>
      <c r="AH951" s="49"/>
      <c r="AI951" s="49"/>
      <c r="AJ951" s="49"/>
      <c r="AK951" s="49"/>
      <c r="AL951" s="49"/>
      <c r="AM951" s="49"/>
      <c r="AN951" s="49"/>
      <c r="AO951" s="1"/>
      <c r="AP951" s="1"/>
    </row>
    <row r="952" spans="1:42" ht="15.75" customHeight="1">
      <c r="A952" s="1"/>
      <c r="B952" s="1"/>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c r="AF952" s="34"/>
      <c r="AG952" s="49"/>
      <c r="AH952" s="49"/>
      <c r="AI952" s="49"/>
      <c r="AJ952" s="49"/>
      <c r="AK952" s="49"/>
      <c r="AL952" s="49"/>
      <c r="AM952" s="49"/>
      <c r="AN952" s="49"/>
      <c r="AO952" s="1"/>
      <c r="AP952" s="1"/>
    </row>
    <row r="953" spans="1:42" ht="15.75" customHeight="1">
      <c r="A953" s="1"/>
      <c r="B953" s="1"/>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c r="AF953" s="34"/>
      <c r="AG953" s="49"/>
      <c r="AH953" s="49"/>
      <c r="AI953" s="49"/>
      <c r="AJ953" s="49"/>
      <c r="AK953" s="49"/>
      <c r="AL953" s="49"/>
      <c r="AM953" s="49"/>
      <c r="AN953" s="49"/>
      <c r="AO953" s="1"/>
      <c r="AP953" s="1"/>
    </row>
    <row r="954" spans="1:42" ht="15.75" customHeight="1">
      <c r="A954" s="1"/>
      <c r="B954" s="1"/>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c r="AF954" s="34"/>
      <c r="AG954" s="49"/>
      <c r="AH954" s="49"/>
      <c r="AI954" s="49"/>
      <c r="AJ954" s="49"/>
      <c r="AK954" s="49"/>
      <c r="AL954" s="49"/>
      <c r="AM954" s="49"/>
      <c r="AN954" s="49"/>
      <c r="AO954" s="1"/>
      <c r="AP954" s="1"/>
    </row>
    <row r="955" spans="1:42" ht="15.75" customHeight="1">
      <c r="A955" s="1"/>
      <c r="B955" s="1"/>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c r="AF955" s="34"/>
      <c r="AG955" s="49"/>
      <c r="AH955" s="49"/>
      <c r="AI955" s="49"/>
      <c r="AJ955" s="49"/>
      <c r="AK955" s="49"/>
      <c r="AL955" s="49"/>
      <c r="AM955" s="49"/>
      <c r="AN955" s="49"/>
      <c r="AO955" s="1"/>
      <c r="AP955" s="1"/>
    </row>
    <row r="956" spans="1:42" ht="15.75" customHeight="1">
      <c r="A956" s="1"/>
      <c r="B956" s="1"/>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c r="AF956" s="34"/>
      <c r="AG956" s="49"/>
      <c r="AH956" s="49"/>
      <c r="AI956" s="49"/>
      <c r="AJ956" s="49"/>
      <c r="AK956" s="49"/>
      <c r="AL956" s="49"/>
      <c r="AM956" s="49"/>
      <c r="AN956" s="49"/>
      <c r="AO956" s="1"/>
      <c r="AP956" s="1"/>
    </row>
    <row r="957" spans="1:42" ht="15.75" customHeight="1">
      <c r="A957" s="1"/>
      <c r="B957" s="1"/>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c r="AF957" s="34"/>
      <c r="AG957" s="49"/>
      <c r="AH957" s="49"/>
      <c r="AI957" s="49"/>
      <c r="AJ957" s="49"/>
      <c r="AK957" s="49"/>
      <c r="AL957" s="49"/>
      <c r="AM957" s="49"/>
      <c r="AN957" s="49"/>
      <c r="AO957" s="1"/>
      <c r="AP957" s="1"/>
    </row>
    <row r="958" spans="1:42" ht="15.75" customHeight="1">
      <c r="A958" s="1"/>
      <c r="B958" s="1"/>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c r="AF958" s="34"/>
      <c r="AG958" s="49"/>
      <c r="AH958" s="49"/>
      <c r="AI958" s="49"/>
      <c r="AJ958" s="49"/>
      <c r="AK958" s="49"/>
      <c r="AL958" s="49"/>
      <c r="AM958" s="49"/>
      <c r="AN958" s="49"/>
      <c r="AO958" s="1"/>
      <c r="AP958" s="1"/>
    </row>
    <row r="959" spans="1:42" ht="15.75" customHeight="1">
      <c r="A959" s="1"/>
      <c r="B959" s="1"/>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c r="AF959" s="34"/>
      <c r="AG959" s="49"/>
      <c r="AH959" s="49"/>
      <c r="AI959" s="49"/>
      <c r="AJ959" s="49"/>
      <c r="AK959" s="49"/>
      <c r="AL959" s="49"/>
      <c r="AM959" s="49"/>
      <c r="AN959" s="49"/>
      <c r="AO959" s="1"/>
      <c r="AP959" s="1"/>
    </row>
    <row r="960" spans="1:42" ht="15.75" customHeight="1">
      <c r="A960" s="1"/>
      <c r="B960" s="1"/>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c r="AF960" s="34"/>
      <c r="AG960" s="49"/>
      <c r="AH960" s="49"/>
      <c r="AI960" s="49"/>
      <c r="AJ960" s="49"/>
      <c r="AK960" s="49"/>
      <c r="AL960" s="49"/>
      <c r="AM960" s="49"/>
      <c r="AN960" s="49"/>
      <c r="AO960" s="1"/>
      <c r="AP960" s="1"/>
    </row>
    <row r="961" spans="1:42" ht="15.75" customHeight="1">
      <c r="A961" s="1"/>
      <c r="B961" s="1"/>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c r="AF961" s="34"/>
      <c r="AG961" s="49"/>
      <c r="AH961" s="49"/>
      <c r="AI961" s="49"/>
      <c r="AJ961" s="49"/>
      <c r="AK961" s="49"/>
      <c r="AL961" s="49"/>
      <c r="AM961" s="49"/>
      <c r="AN961" s="49"/>
      <c r="AO961" s="1"/>
      <c r="AP961" s="1"/>
    </row>
    <row r="962" spans="1:42" ht="15.75" customHeight="1">
      <c r="A962" s="1"/>
      <c r="B962" s="1"/>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c r="AF962" s="34"/>
      <c r="AG962" s="49"/>
      <c r="AH962" s="49"/>
      <c r="AI962" s="49"/>
      <c r="AJ962" s="49"/>
      <c r="AK962" s="49"/>
      <c r="AL962" s="49"/>
      <c r="AM962" s="49"/>
      <c r="AN962" s="49"/>
      <c r="AO962" s="1"/>
      <c r="AP962" s="1"/>
    </row>
    <row r="963" spans="1:42" ht="15.75" customHeight="1">
      <c r="A963" s="1"/>
      <c r="B963" s="1"/>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c r="AF963" s="34"/>
      <c r="AG963" s="49"/>
      <c r="AH963" s="49"/>
      <c r="AI963" s="49"/>
      <c r="AJ963" s="49"/>
      <c r="AK963" s="49"/>
      <c r="AL963" s="49"/>
      <c r="AM963" s="49"/>
      <c r="AN963" s="49"/>
      <c r="AO963" s="1"/>
      <c r="AP963" s="1"/>
    </row>
    <row r="964" spans="1:42" ht="15.75" customHeight="1">
      <c r="A964" s="1"/>
      <c r="B964" s="1"/>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c r="AF964" s="34"/>
      <c r="AG964" s="49"/>
      <c r="AH964" s="49"/>
      <c r="AI964" s="49"/>
      <c r="AJ964" s="49"/>
      <c r="AK964" s="49"/>
      <c r="AL964" s="49"/>
      <c r="AM964" s="49"/>
      <c r="AN964" s="49"/>
      <c r="AO964" s="1"/>
      <c r="AP964" s="1"/>
    </row>
    <row r="965" spans="1:42" ht="15.75" customHeight="1">
      <c r="A965" s="1"/>
      <c r="B965" s="1"/>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c r="AF965" s="34"/>
      <c r="AG965" s="49"/>
      <c r="AH965" s="49"/>
      <c r="AI965" s="49"/>
      <c r="AJ965" s="49"/>
      <c r="AK965" s="49"/>
      <c r="AL965" s="49"/>
      <c r="AM965" s="49"/>
      <c r="AN965" s="49"/>
      <c r="AO965" s="1"/>
      <c r="AP965" s="1"/>
    </row>
    <row r="966" spans="1:42" ht="15.75" customHeight="1">
      <c r="A966" s="1"/>
      <c r="B966" s="1"/>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c r="AF966" s="34"/>
      <c r="AG966" s="49"/>
      <c r="AH966" s="49"/>
      <c r="AI966" s="49"/>
      <c r="AJ966" s="49"/>
      <c r="AK966" s="49"/>
      <c r="AL966" s="49"/>
      <c r="AM966" s="49"/>
      <c r="AN966" s="49"/>
      <c r="AO966" s="1"/>
      <c r="AP966" s="1"/>
    </row>
    <row r="967" spans="1:42" ht="15.75" customHeight="1">
      <c r="A967" s="1"/>
      <c r="B967" s="1"/>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c r="AF967" s="34"/>
      <c r="AG967" s="49"/>
      <c r="AH967" s="49"/>
      <c r="AI967" s="49"/>
      <c r="AJ967" s="49"/>
      <c r="AK967" s="49"/>
      <c r="AL967" s="49"/>
      <c r="AM967" s="49"/>
      <c r="AN967" s="49"/>
      <c r="AO967" s="1"/>
      <c r="AP967" s="1"/>
    </row>
    <row r="968" spans="1:42" ht="15.75" customHeight="1">
      <c r="A968" s="1"/>
      <c r="B968" s="1"/>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c r="AF968" s="34"/>
      <c r="AG968" s="49"/>
      <c r="AH968" s="49"/>
      <c r="AI968" s="49"/>
      <c r="AJ968" s="49"/>
      <c r="AK968" s="49"/>
      <c r="AL968" s="49"/>
      <c r="AM968" s="49"/>
      <c r="AN968" s="49"/>
      <c r="AO968" s="1"/>
      <c r="AP968" s="1"/>
    </row>
    <row r="969" spans="1:42" ht="15.75" customHeight="1">
      <c r="A969" s="1"/>
      <c r="B969" s="1"/>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c r="AF969" s="34"/>
      <c r="AG969" s="49"/>
      <c r="AH969" s="49"/>
      <c r="AI969" s="49"/>
      <c r="AJ969" s="49"/>
      <c r="AK969" s="49"/>
      <c r="AL969" s="49"/>
      <c r="AM969" s="49"/>
      <c r="AN969" s="49"/>
      <c r="AO969" s="1"/>
      <c r="AP969" s="1"/>
    </row>
    <row r="970" spans="1:42" ht="15.75" customHeight="1">
      <c r="A970" s="1"/>
      <c r="B970" s="1"/>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c r="AF970" s="34"/>
      <c r="AG970" s="49"/>
      <c r="AH970" s="49"/>
      <c r="AI970" s="49"/>
      <c r="AJ970" s="49"/>
      <c r="AK970" s="49"/>
      <c r="AL970" s="49"/>
      <c r="AM970" s="49"/>
      <c r="AN970" s="49"/>
      <c r="AO970" s="1"/>
      <c r="AP970" s="1"/>
    </row>
    <row r="971" spans="1:42" ht="15.75" customHeight="1">
      <c r="A971" s="1"/>
      <c r="B971" s="1"/>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c r="AF971" s="34"/>
      <c r="AG971" s="49"/>
      <c r="AH971" s="49"/>
      <c r="AI971" s="49"/>
      <c r="AJ971" s="49"/>
      <c r="AK971" s="49"/>
      <c r="AL971" s="49"/>
      <c r="AM971" s="49"/>
      <c r="AN971" s="49"/>
      <c r="AO971" s="1"/>
      <c r="AP971" s="1"/>
    </row>
    <row r="972" spans="1:42" ht="15.75" customHeight="1">
      <c r="A972" s="1"/>
      <c r="B972" s="1"/>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c r="AF972" s="34"/>
      <c r="AG972" s="49"/>
      <c r="AH972" s="49"/>
      <c r="AI972" s="49"/>
      <c r="AJ972" s="49"/>
      <c r="AK972" s="49"/>
      <c r="AL972" s="49"/>
      <c r="AM972" s="49"/>
      <c r="AN972" s="49"/>
      <c r="AO972" s="1"/>
      <c r="AP972" s="1"/>
    </row>
    <row r="973" spans="1:42" ht="15.75" customHeight="1">
      <c r="A973" s="1"/>
      <c r="B973" s="1"/>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c r="AF973" s="34"/>
      <c r="AG973" s="49"/>
      <c r="AH973" s="49"/>
      <c r="AI973" s="49"/>
      <c r="AJ973" s="49"/>
      <c r="AK973" s="49"/>
      <c r="AL973" s="49"/>
      <c r="AM973" s="49"/>
      <c r="AN973" s="49"/>
      <c r="AO973" s="1"/>
      <c r="AP973" s="1"/>
    </row>
    <row r="974" spans="1:42" ht="15.75" customHeight="1">
      <c r="A974" s="1"/>
      <c r="B974" s="1"/>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c r="AF974" s="34"/>
      <c r="AG974" s="49"/>
      <c r="AH974" s="49"/>
      <c r="AI974" s="49"/>
      <c r="AJ974" s="49"/>
      <c r="AK974" s="49"/>
      <c r="AL974" s="49"/>
      <c r="AM974" s="49"/>
      <c r="AN974" s="49"/>
      <c r="AO974" s="1"/>
      <c r="AP974" s="1"/>
    </row>
    <row r="975" spans="1:42" ht="15.75" customHeight="1">
      <c r="A975" s="1"/>
      <c r="B975" s="1"/>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c r="AF975" s="34"/>
      <c r="AG975" s="49"/>
      <c r="AH975" s="49"/>
      <c r="AI975" s="49"/>
      <c r="AJ975" s="49"/>
      <c r="AK975" s="49"/>
      <c r="AL975" s="49"/>
      <c r="AM975" s="49"/>
      <c r="AN975" s="49"/>
      <c r="AO975" s="1"/>
      <c r="AP975" s="1"/>
    </row>
    <row r="976" spans="1:42" ht="15.75" customHeight="1">
      <c r="A976" s="1"/>
      <c r="B976" s="1"/>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c r="AF976" s="34"/>
      <c r="AG976" s="49"/>
      <c r="AH976" s="49"/>
      <c r="AI976" s="49"/>
      <c r="AJ976" s="49"/>
      <c r="AK976" s="49"/>
      <c r="AL976" s="49"/>
      <c r="AM976" s="49"/>
      <c r="AN976" s="49"/>
      <c r="AO976" s="1"/>
      <c r="AP976" s="1"/>
    </row>
    <row r="977" spans="1:42" ht="15.75" customHeight="1">
      <c r="A977" s="1"/>
      <c r="B977" s="1"/>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c r="AF977" s="34"/>
      <c r="AG977" s="49"/>
      <c r="AH977" s="49"/>
      <c r="AI977" s="49"/>
      <c r="AJ977" s="49"/>
      <c r="AK977" s="49"/>
      <c r="AL977" s="49"/>
      <c r="AM977" s="49"/>
      <c r="AN977" s="49"/>
      <c r="AO977" s="1"/>
      <c r="AP977" s="1"/>
    </row>
    <row r="978" spans="1:42" ht="15.75" customHeight="1">
      <c r="A978" s="1"/>
      <c r="B978" s="1"/>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c r="AF978" s="34"/>
      <c r="AG978" s="49"/>
      <c r="AH978" s="49"/>
      <c r="AI978" s="49"/>
      <c r="AJ978" s="49"/>
      <c r="AK978" s="49"/>
      <c r="AL978" s="49"/>
      <c r="AM978" s="49"/>
      <c r="AN978" s="49"/>
      <c r="AO978" s="1"/>
      <c r="AP978" s="1"/>
    </row>
    <row r="979" spans="1:42" ht="15.75" customHeight="1">
      <c r="A979" s="1"/>
      <c r="B979" s="1"/>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c r="AF979" s="34"/>
      <c r="AG979" s="49"/>
      <c r="AH979" s="49"/>
      <c r="AI979" s="49"/>
      <c r="AJ979" s="49"/>
      <c r="AK979" s="49"/>
      <c r="AL979" s="49"/>
      <c r="AM979" s="49"/>
      <c r="AN979" s="49"/>
      <c r="AO979" s="1"/>
      <c r="AP979" s="1"/>
    </row>
    <row r="980" spans="1:42" ht="15.75" customHeight="1">
      <c r="A980" s="1"/>
      <c r="B980" s="1"/>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c r="AF980" s="34"/>
      <c r="AG980" s="49"/>
      <c r="AH980" s="49"/>
      <c r="AI980" s="49"/>
      <c r="AJ980" s="49"/>
      <c r="AK980" s="49"/>
      <c r="AL980" s="49"/>
      <c r="AM980" s="49"/>
      <c r="AN980" s="49"/>
      <c r="AO980" s="1"/>
      <c r="AP980" s="1"/>
    </row>
    <row r="981" spans="1:42" ht="15.75" customHeight="1">
      <c r="A981" s="1"/>
      <c r="B981" s="1"/>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c r="AF981" s="34"/>
      <c r="AG981" s="49"/>
      <c r="AH981" s="49"/>
      <c r="AI981" s="49"/>
      <c r="AJ981" s="49"/>
      <c r="AK981" s="49"/>
      <c r="AL981" s="49"/>
      <c r="AM981" s="49"/>
      <c r="AN981" s="49"/>
      <c r="AO981" s="1"/>
      <c r="AP981" s="1"/>
    </row>
    <row r="982" spans="1:42" ht="15.75" customHeight="1">
      <c r="A982" s="1"/>
      <c r="B982" s="1"/>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c r="AF982" s="34"/>
      <c r="AG982" s="49"/>
      <c r="AH982" s="49"/>
      <c r="AI982" s="49"/>
      <c r="AJ982" s="49"/>
      <c r="AK982" s="49"/>
      <c r="AL982" s="49"/>
      <c r="AM982" s="49"/>
      <c r="AN982" s="49"/>
      <c r="AO982" s="1"/>
      <c r="AP982" s="1"/>
    </row>
    <row r="983" spans="1:42" ht="15.75" customHeight="1">
      <c r="A983" s="1"/>
      <c r="B983" s="1"/>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c r="AF983" s="34"/>
      <c r="AG983" s="49"/>
      <c r="AH983" s="49"/>
      <c r="AI983" s="49"/>
      <c r="AJ983" s="49"/>
      <c r="AK983" s="49"/>
      <c r="AL983" s="49"/>
      <c r="AM983" s="49"/>
      <c r="AN983" s="49"/>
      <c r="AO983" s="1"/>
      <c r="AP983" s="1"/>
    </row>
    <row r="984" spans="1:42" ht="15.75" customHeight="1">
      <c r="A984" s="1"/>
      <c r="B984" s="1"/>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c r="AF984" s="34"/>
      <c r="AG984" s="49"/>
      <c r="AH984" s="49"/>
      <c r="AI984" s="49"/>
      <c r="AJ984" s="49"/>
      <c r="AK984" s="49"/>
      <c r="AL984" s="49"/>
      <c r="AM984" s="49"/>
      <c r="AN984" s="49"/>
      <c r="AO984" s="1"/>
      <c r="AP984" s="1"/>
    </row>
  </sheetData>
  <mergeCells count="7">
    <mergeCell ref="A53:A84"/>
    <mergeCell ref="A86:A91"/>
    <mergeCell ref="A2:G7"/>
    <mergeCell ref="A10:A15"/>
    <mergeCell ref="A17:A22"/>
    <mergeCell ref="A24:A48"/>
    <mergeCell ref="A50:A51"/>
  </mergeCells>
  <pageMargins left="0.7" right="0.7" top="0.75" bottom="0.75" header="0" footer="0"/>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00"/>
  <sheetViews>
    <sheetView showGridLines="0" tabSelected="1" topLeftCell="B34" zoomScale="70" zoomScaleNormal="70" workbookViewId="0">
      <selection activeCell="D45" sqref="D45"/>
    </sheetView>
  </sheetViews>
  <sheetFormatPr defaultColWidth="12.5703125" defaultRowHeight="15" customHeight="1"/>
  <cols>
    <col min="1" max="1" width="4.85546875" customWidth="1"/>
    <col min="2" max="2" width="33.42578125" customWidth="1"/>
    <col min="3" max="3" width="139.85546875" customWidth="1"/>
    <col min="4" max="4" width="36.85546875" customWidth="1"/>
    <col min="5" max="5" width="35.42578125" customWidth="1"/>
    <col min="6" max="6" width="40.42578125" customWidth="1"/>
    <col min="7" max="7" width="33.42578125" customWidth="1"/>
    <col min="8" max="8" width="41.140625" customWidth="1"/>
    <col min="9" max="9" width="20.42578125" customWidth="1"/>
    <col min="10" max="28" width="9.140625" customWidth="1"/>
  </cols>
  <sheetData>
    <row r="1" spans="1:28" ht="14.25" customHeight="1">
      <c r="A1" s="50"/>
      <c r="B1" s="144" t="s">
        <v>596</v>
      </c>
      <c r="C1" s="144"/>
      <c r="D1" s="144"/>
      <c r="E1" s="144"/>
      <c r="F1" s="144"/>
      <c r="G1" s="50"/>
      <c r="H1" s="50"/>
      <c r="I1" s="50"/>
      <c r="J1" s="50"/>
      <c r="K1" s="50"/>
      <c r="L1" s="50"/>
      <c r="M1" s="50"/>
      <c r="N1" s="50"/>
      <c r="O1" s="50"/>
      <c r="P1" s="50"/>
      <c r="Q1" s="50"/>
      <c r="R1" s="50"/>
      <c r="S1" s="50"/>
      <c r="T1" s="50"/>
      <c r="U1" s="50"/>
      <c r="V1" s="50"/>
      <c r="W1" s="50"/>
      <c r="X1" s="50"/>
      <c r="Y1" s="50"/>
      <c r="Z1" s="50"/>
      <c r="AA1" s="50"/>
      <c r="AB1" s="50"/>
    </row>
    <row r="2" spans="1:28" ht="14.25" customHeight="1">
      <c r="A2" s="50"/>
      <c r="B2" s="145" t="s">
        <v>597</v>
      </c>
      <c r="C2" s="144"/>
      <c r="D2" s="144"/>
      <c r="E2" s="144"/>
      <c r="F2" s="144"/>
      <c r="G2" s="50"/>
      <c r="H2" s="50"/>
      <c r="I2" s="50"/>
      <c r="J2" s="50"/>
      <c r="K2" s="50"/>
      <c r="L2" s="50"/>
      <c r="M2" s="50"/>
      <c r="N2" s="50"/>
      <c r="O2" s="50"/>
      <c r="P2" s="50"/>
      <c r="Q2" s="50"/>
      <c r="R2" s="50"/>
      <c r="S2" s="50"/>
      <c r="T2" s="50"/>
      <c r="U2" s="50"/>
      <c r="V2" s="50"/>
      <c r="W2" s="50"/>
      <c r="X2" s="50"/>
      <c r="Y2" s="50"/>
      <c r="Z2" s="50"/>
      <c r="AA2" s="50"/>
      <c r="AB2" s="50"/>
    </row>
    <row r="3" spans="1:28" ht="14.25" customHeight="1">
      <c r="A3" s="50"/>
      <c r="B3" s="145" t="s">
        <v>598</v>
      </c>
      <c r="C3" s="144"/>
      <c r="D3" s="144"/>
      <c r="E3" s="144"/>
      <c r="F3" s="144"/>
      <c r="G3" s="50"/>
      <c r="H3" s="50"/>
      <c r="I3" s="50"/>
      <c r="J3" s="50"/>
      <c r="K3" s="50"/>
      <c r="L3" s="50"/>
      <c r="M3" s="50"/>
      <c r="N3" s="50"/>
      <c r="O3" s="50"/>
      <c r="P3" s="50"/>
      <c r="Q3" s="50"/>
      <c r="R3" s="50"/>
      <c r="S3" s="50"/>
      <c r="T3" s="50"/>
      <c r="U3" s="50"/>
      <c r="V3" s="50"/>
      <c r="W3" s="50"/>
      <c r="X3" s="50"/>
      <c r="Y3" s="50"/>
      <c r="Z3" s="50"/>
      <c r="AA3" s="50"/>
      <c r="AB3" s="50"/>
    </row>
    <row r="4" spans="1:28" ht="14.25" customHeight="1">
      <c r="A4" s="50"/>
      <c r="B4" s="145" t="s">
        <v>599</v>
      </c>
      <c r="C4" s="144"/>
      <c r="D4" s="144"/>
      <c r="E4" s="144"/>
      <c r="F4" s="144"/>
      <c r="G4" s="50"/>
      <c r="H4" s="50"/>
      <c r="I4" s="50"/>
      <c r="J4" s="50"/>
      <c r="K4" s="50"/>
      <c r="L4" s="50"/>
      <c r="M4" s="50"/>
      <c r="N4" s="50"/>
      <c r="O4" s="50"/>
      <c r="P4" s="50"/>
      <c r="Q4" s="50"/>
      <c r="R4" s="50"/>
      <c r="S4" s="50"/>
      <c r="T4" s="50"/>
      <c r="U4" s="50"/>
      <c r="V4" s="50"/>
      <c r="W4" s="50"/>
      <c r="X4" s="50"/>
      <c r="Y4" s="50"/>
      <c r="Z4" s="50"/>
      <c r="AA4" s="50"/>
      <c r="AB4" s="50"/>
    </row>
    <row r="5" spans="1:28" ht="14.25" customHeight="1">
      <c r="A5" s="50"/>
      <c r="B5" s="145" t="s">
        <v>600</v>
      </c>
      <c r="C5" s="144"/>
      <c r="D5" s="144"/>
      <c r="E5" s="144"/>
      <c r="F5" s="144"/>
      <c r="G5" s="50"/>
      <c r="H5" s="50"/>
      <c r="I5" s="50"/>
      <c r="J5" s="50"/>
      <c r="K5" s="50"/>
      <c r="L5" s="50"/>
      <c r="M5" s="50"/>
      <c r="N5" s="50"/>
      <c r="O5" s="50"/>
      <c r="P5" s="50"/>
      <c r="Q5" s="50"/>
      <c r="R5" s="50"/>
      <c r="S5" s="50"/>
      <c r="T5" s="50"/>
      <c r="U5" s="50"/>
      <c r="V5" s="50"/>
      <c r="W5" s="50"/>
      <c r="X5" s="50"/>
      <c r="Y5" s="50"/>
      <c r="Z5" s="50"/>
      <c r="AA5" s="50"/>
      <c r="AB5" s="50"/>
    </row>
    <row r="6" spans="1:28" ht="14.25" customHeight="1">
      <c r="A6" s="50"/>
      <c r="B6" s="145" t="s">
        <v>601</v>
      </c>
      <c r="C6" s="144"/>
      <c r="D6" s="144"/>
      <c r="E6" s="144"/>
      <c r="F6" s="144"/>
      <c r="G6" s="50"/>
      <c r="H6" s="50"/>
      <c r="I6" s="50"/>
      <c r="J6" s="50"/>
      <c r="K6" s="50"/>
      <c r="L6" s="50"/>
      <c r="M6" s="50"/>
      <c r="N6" s="50"/>
      <c r="O6" s="50"/>
      <c r="P6" s="50"/>
      <c r="Q6" s="50"/>
      <c r="R6" s="50"/>
      <c r="S6" s="50"/>
      <c r="T6" s="50"/>
      <c r="U6" s="50"/>
      <c r="V6" s="50"/>
      <c r="W6" s="50"/>
      <c r="X6" s="50"/>
      <c r="Y6" s="50"/>
      <c r="Z6" s="50"/>
      <c r="AA6" s="50"/>
      <c r="AB6" s="50"/>
    </row>
    <row r="7" spans="1:28" ht="14.25" customHeight="1">
      <c r="A7" s="50"/>
      <c r="B7" s="145" t="s">
        <v>602</v>
      </c>
      <c r="C7" s="144"/>
      <c r="D7" s="144"/>
      <c r="E7" s="144"/>
      <c r="F7" s="144"/>
      <c r="G7" s="50"/>
      <c r="H7" s="50"/>
      <c r="I7" s="50"/>
      <c r="J7" s="50"/>
      <c r="K7" s="50"/>
      <c r="L7" s="50"/>
      <c r="M7" s="50"/>
      <c r="N7" s="50"/>
      <c r="O7" s="50"/>
      <c r="P7" s="50"/>
      <c r="Q7" s="50"/>
      <c r="R7" s="50"/>
      <c r="S7" s="50"/>
      <c r="T7" s="50"/>
      <c r="U7" s="50"/>
      <c r="V7" s="50"/>
      <c r="W7" s="50"/>
      <c r="X7" s="50"/>
      <c r="Y7" s="50"/>
      <c r="Z7" s="50"/>
      <c r="AA7" s="50"/>
      <c r="AB7" s="50"/>
    </row>
    <row r="8" spans="1:28" ht="14.25" customHeight="1">
      <c r="A8" s="50"/>
      <c r="B8" s="145" t="s">
        <v>603</v>
      </c>
      <c r="C8" s="144"/>
      <c r="D8" s="144"/>
      <c r="E8" s="144"/>
      <c r="F8" s="144"/>
      <c r="G8" s="50"/>
      <c r="H8" s="50"/>
      <c r="I8" s="50"/>
      <c r="J8" s="50"/>
      <c r="K8" s="50"/>
      <c r="L8" s="50"/>
      <c r="M8" s="50"/>
      <c r="N8" s="50"/>
      <c r="O8" s="50"/>
      <c r="P8" s="50"/>
      <c r="Q8" s="50"/>
      <c r="R8" s="50"/>
      <c r="S8" s="50"/>
      <c r="T8" s="50"/>
      <c r="U8" s="50"/>
      <c r="V8" s="50"/>
      <c r="W8" s="50"/>
      <c r="X8" s="50"/>
      <c r="Y8" s="50"/>
      <c r="Z8" s="50"/>
      <c r="AA8" s="50"/>
      <c r="AB8" s="50"/>
    </row>
    <row r="9" spans="1:28" ht="14.25" customHeight="1">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row>
    <row r="10" spans="1:28" ht="15.6">
      <c r="A10" s="50"/>
      <c r="B10" s="146" t="s">
        <v>604</v>
      </c>
      <c r="C10" s="147"/>
      <c r="D10" s="50"/>
      <c r="E10" s="50"/>
      <c r="F10" s="50"/>
      <c r="G10" s="50"/>
      <c r="H10" s="50"/>
      <c r="I10" s="50"/>
      <c r="J10" s="50"/>
      <c r="K10" s="50"/>
      <c r="L10" s="50"/>
      <c r="M10" s="50"/>
      <c r="N10" s="50"/>
      <c r="O10" s="50"/>
      <c r="P10" s="50"/>
      <c r="Q10" s="50"/>
      <c r="R10" s="50"/>
      <c r="S10" s="50"/>
      <c r="T10" s="50"/>
      <c r="U10" s="50"/>
      <c r="V10" s="50"/>
      <c r="W10" s="50"/>
      <c r="X10" s="50"/>
      <c r="Y10" s="50"/>
      <c r="Z10" s="50"/>
      <c r="AA10" s="50"/>
      <c r="AB10" s="50"/>
    </row>
    <row r="11" spans="1:28" ht="14.25" customHeight="1">
      <c r="A11" s="50"/>
      <c r="B11" s="148" t="s">
        <v>605</v>
      </c>
      <c r="C11" s="149"/>
      <c r="D11" s="50"/>
      <c r="E11" s="50"/>
      <c r="F11" s="50"/>
      <c r="G11" s="50"/>
      <c r="H11" s="50"/>
      <c r="I11" s="50"/>
      <c r="J11" s="50"/>
      <c r="K11" s="50"/>
      <c r="L11" s="50"/>
      <c r="M11" s="50"/>
      <c r="N11" s="50"/>
      <c r="O11" s="50"/>
      <c r="P11" s="50"/>
      <c r="Q11" s="50"/>
      <c r="R11" s="50"/>
      <c r="S11" s="50"/>
      <c r="T11" s="50"/>
      <c r="U11" s="50"/>
      <c r="V11" s="50"/>
      <c r="W11" s="50"/>
      <c r="X11" s="50"/>
      <c r="Y11" s="50"/>
      <c r="Z11" s="50"/>
      <c r="AA11" s="50"/>
      <c r="AB11" s="50"/>
    </row>
    <row r="12" spans="1:28" ht="14.25" customHeight="1">
      <c r="A12" s="51"/>
      <c r="B12" s="51"/>
      <c r="C12" s="52"/>
      <c r="D12" s="52"/>
      <c r="E12" s="52"/>
      <c r="F12" s="52"/>
      <c r="G12" s="52"/>
      <c r="H12" s="52"/>
      <c r="I12" s="52"/>
      <c r="J12" s="52"/>
      <c r="K12" s="50"/>
      <c r="L12" s="50"/>
      <c r="M12" s="50"/>
      <c r="N12" s="50"/>
      <c r="O12" s="50"/>
      <c r="P12" s="50"/>
      <c r="Q12" s="50"/>
      <c r="R12" s="50"/>
      <c r="S12" s="50"/>
      <c r="T12" s="50"/>
      <c r="U12" s="50"/>
      <c r="V12" s="50"/>
      <c r="W12" s="50"/>
      <c r="X12" s="50"/>
      <c r="Y12" s="50"/>
      <c r="Z12" s="50"/>
      <c r="AA12" s="50"/>
      <c r="AB12" s="50"/>
    </row>
    <row r="13" spans="1:28" ht="14.25" customHeight="1">
      <c r="A13" s="53"/>
      <c r="B13" s="53"/>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row>
    <row r="14" spans="1:28" ht="24.6">
      <c r="A14" s="50"/>
      <c r="B14" s="150" t="s">
        <v>606</v>
      </c>
      <c r="C14" s="151"/>
      <c r="D14" s="151"/>
      <c r="E14" s="151"/>
      <c r="F14" s="151"/>
      <c r="G14" s="151"/>
      <c r="H14" s="151"/>
      <c r="I14" s="50"/>
      <c r="J14" s="50"/>
      <c r="K14" s="50"/>
      <c r="L14" s="50"/>
      <c r="M14" s="50"/>
      <c r="N14" s="50"/>
      <c r="O14" s="50"/>
      <c r="P14" s="50"/>
      <c r="Q14" s="50"/>
      <c r="R14" s="50"/>
      <c r="S14" s="50"/>
      <c r="T14" s="50"/>
      <c r="U14" s="50"/>
      <c r="V14" s="50"/>
      <c r="W14" s="50"/>
      <c r="X14" s="50"/>
      <c r="Y14" s="50"/>
      <c r="Z14" s="50"/>
      <c r="AA14" s="50"/>
      <c r="AB14" s="50"/>
    </row>
    <row r="15" spans="1:28" ht="32.25" customHeight="1">
      <c r="A15" s="54"/>
      <c r="B15" s="152" t="s">
        <v>607</v>
      </c>
      <c r="C15" s="152"/>
      <c r="D15" s="152"/>
      <c r="E15" s="152"/>
      <c r="F15" s="152"/>
      <c r="G15" s="152"/>
      <c r="H15" s="152"/>
      <c r="I15" s="54"/>
      <c r="J15" s="54"/>
      <c r="K15" s="54"/>
      <c r="L15" s="54"/>
      <c r="M15" s="54"/>
      <c r="N15" s="54"/>
      <c r="O15" s="54"/>
      <c r="P15" s="54"/>
      <c r="Q15" s="54"/>
      <c r="R15" s="54"/>
      <c r="S15" s="54"/>
      <c r="T15" s="54"/>
      <c r="U15" s="54"/>
      <c r="V15" s="54"/>
      <c r="W15" s="54"/>
      <c r="X15" s="54"/>
      <c r="Y15" s="54"/>
      <c r="Z15" s="54"/>
      <c r="AA15" s="54"/>
      <c r="AB15" s="54"/>
    </row>
    <row r="16" spans="1:28" ht="15" customHeight="1">
      <c r="A16" s="54"/>
      <c r="B16" s="153"/>
      <c r="C16" s="55"/>
      <c r="D16" s="55"/>
      <c r="E16" s="55"/>
      <c r="F16" s="55"/>
      <c r="G16" s="54"/>
      <c r="H16" s="54"/>
      <c r="I16" s="54"/>
      <c r="J16" s="54"/>
      <c r="K16" s="54"/>
      <c r="L16" s="54"/>
      <c r="M16" s="54"/>
      <c r="N16" s="54"/>
      <c r="O16" s="54"/>
      <c r="P16" s="54"/>
      <c r="Q16" s="54"/>
      <c r="R16" s="54"/>
      <c r="S16" s="54"/>
      <c r="T16" s="54"/>
      <c r="U16" s="54"/>
      <c r="V16" s="54"/>
      <c r="W16" s="54"/>
      <c r="X16" s="54"/>
      <c r="Y16" s="54"/>
      <c r="Z16" s="54"/>
      <c r="AA16" s="54"/>
      <c r="AB16" s="54"/>
    </row>
    <row r="17" spans="1:28" ht="21.75" customHeight="1">
      <c r="A17" s="50"/>
      <c r="B17" s="154" t="s">
        <v>608</v>
      </c>
      <c r="C17" s="56"/>
      <c r="D17" s="155" t="s">
        <v>609</v>
      </c>
      <c r="E17" s="234" t="s">
        <v>610</v>
      </c>
      <c r="F17" s="283"/>
      <c r="G17" s="54"/>
      <c r="H17" s="54"/>
      <c r="I17" s="54"/>
      <c r="J17" s="54"/>
      <c r="K17" s="54"/>
      <c r="L17" s="54"/>
      <c r="M17" s="54"/>
      <c r="N17" s="54"/>
      <c r="O17" s="54"/>
      <c r="P17" s="54"/>
      <c r="Q17" s="54"/>
      <c r="R17" s="54"/>
      <c r="S17" s="54"/>
      <c r="T17" s="54"/>
      <c r="U17" s="54"/>
      <c r="V17" s="54"/>
      <c r="W17" s="54"/>
      <c r="X17" s="54"/>
      <c r="Y17" s="54"/>
      <c r="Z17" s="54"/>
      <c r="AA17" s="54"/>
      <c r="AB17" s="54"/>
    </row>
    <row r="18" spans="1:28" ht="24" customHeight="1">
      <c r="A18" s="50"/>
      <c r="B18" s="259" t="s">
        <v>611</v>
      </c>
      <c r="C18" s="57" t="s">
        <v>612</v>
      </c>
      <c r="D18" s="58">
        <v>40</v>
      </c>
      <c r="E18" s="235" t="s">
        <v>613</v>
      </c>
      <c r="F18" s="283"/>
      <c r="G18" s="54"/>
      <c r="H18" s="54"/>
      <c r="I18" s="54"/>
      <c r="J18" s="54"/>
      <c r="K18" s="54"/>
      <c r="L18" s="54"/>
      <c r="M18" s="54"/>
      <c r="N18" s="54"/>
      <c r="O18" s="54"/>
      <c r="P18" s="54"/>
      <c r="Q18" s="54"/>
      <c r="R18" s="54"/>
      <c r="S18" s="54"/>
      <c r="T18" s="54"/>
      <c r="U18" s="54"/>
      <c r="V18" s="54"/>
      <c r="W18" s="54"/>
      <c r="X18" s="54"/>
      <c r="Y18" s="54"/>
      <c r="Z18" s="54"/>
      <c r="AA18" s="54"/>
      <c r="AB18" s="54"/>
    </row>
    <row r="19" spans="1:28" ht="13.5" customHeight="1">
      <c r="A19" s="50"/>
      <c r="B19" s="279"/>
      <c r="C19" s="59"/>
      <c r="D19" s="59"/>
      <c r="E19" s="59"/>
      <c r="F19" s="59"/>
      <c r="G19" s="54"/>
      <c r="H19" s="54"/>
      <c r="I19" s="54"/>
      <c r="J19" s="54"/>
      <c r="K19" s="54"/>
      <c r="L19" s="54"/>
      <c r="M19" s="54"/>
      <c r="N19" s="54"/>
      <c r="O19" s="54"/>
      <c r="P19" s="54"/>
      <c r="Q19" s="54"/>
      <c r="R19" s="54"/>
      <c r="S19" s="54"/>
      <c r="T19" s="54"/>
      <c r="U19" s="54"/>
      <c r="V19" s="54"/>
      <c r="W19" s="54"/>
      <c r="X19" s="54"/>
      <c r="Y19" s="54"/>
      <c r="Z19" s="54"/>
      <c r="AA19" s="54"/>
      <c r="AB19" s="54"/>
    </row>
    <row r="20" spans="1:28" ht="13.5" customHeight="1">
      <c r="A20" s="50"/>
      <c r="B20" s="279"/>
      <c r="C20" s="60" t="s">
        <v>614</v>
      </c>
      <c r="D20" s="59"/>
      <c r="E20" s="59"/>
      <c r="F20" s="59"/>
      <c r="G20" s="54"/>
      <c r="H20" s="54"/>
      <c r="I20" s="54"/>
      <c r="J20" s="54"/>
      <c r="K20" s="54"/>
      <c r="L20" s="54"/>
      <c r="M20" s="54"/>
      <c r="N20" s="54"/>
      <c r="O20" s="54"/>
      <c r="P20" s="54"/>
      <c r="Q20" s="54"/>
      <c r="R20" s="54"/>
      <c r="S20" s="54"/>
      <c r="T20" s="54"/>
      <c r="U20" s="54"/>
      <c r="V20" s="54"/>
      <c r="W20" s="54"/>
      <c r="X20" s="54"/>
      <c r="Y20" s="54"/>
      <c r="Z20" s="54"/>
      <c r="AA20" s="54"/>
      <c r="AB20" s="54"/>
    </row>
    <row r="21" spans="1:28" ht="24" customHeight="1">
      <c r="A21" s="61"/>
      <c r="B21" s="279"/>
      <c r="C21" s="62" t="s">
        <v>615</v>
      </c>
      <c r="D21" s="58">
        <v>14</v>
      </c>
      <c r="E21" s="236" t="s">
        <v>616</v>
      </c>
      <c r="F21" s="284"/>
      <c r="G21" s="54"/>
      <c r="H21" s="54"/>
      <c r="I21" s="54"/>
      <c r="J21" s="54"/>
      <c r="K21" s="54"/>
      <c r="L21" s="54"/>
      <c r="M21" s="54"/>
      <c r="N21" s="54"/>
      <c r="O21" s="54"/>
      <c r="P21" s="54"/>
      <c r="Q21" s="54"/>
      <c r="R21" s="54"/>
      <c r="S21" s="54"/>
      <c r="T21" s="54"/>
      <c r="U21" s="54"/>
      <c r="V21" s="54"/>
      <c r="W21" s="54"/>
      <c r="X21" s="54"/>
      <c r="Y21" s="54"/>
      <c r="Z21" s="54"/>
      <c r="AA21" s="54"/>
      <c r="AB21" s="54"/>
    </row>
    <row r="22" spans="1:28" ht="24" customHeight="1">
      <c r="A22" s="61"/>
      <c r="B22" s="279"/>
      <c r="C22" s="62" t="s">
        <v>617</v>
      </c>
      <c r="D22" s="58">
        <v>22</v>
      </c>
      <c r="E22" s="280"/>
      <c r="F22" s="285"/>
      <c r="G22" s="54"/>
      <c r="H22" s="54"/>
      <c r="I22" s="54"/>
      <c r="J22" s="54"/>
      <c r="K22" s="54"/>
      <c r="L22" s="54"/>
      <c r="M22" s="54"/>
      <c r="N22" s="54"/>
      <c r="O22" s="54"/>
      <c r="P22" s="54"/>
      <c r="Q22" s="54"/>
      <c r="R22" s="54"/>
      <c r="S22" s="54"/>
      <c r="T22" s="54"/>
      <c r="U22" s="54"/>
      <c r="V22" s="54"/>
      <c r="W22" s="54"/>
      <c r="X22" s="54"/>
      <c r="Y22" s="54"/>
      <c r="Z22" s="54"/>
      <c r="AA22" s="54"/>
      <c r="AB22" s="54"/>
    </row>
    <row r="23" spans="1:28" ht="24" customHeight="1">
      <c r="A23" s="61"/>
      <c r="B23" s="279"/>
      <c r="C23" s="62" t="s">
        <v>618</v>
      </c>
      <c r="D23" s="58">
        <v>26</v>
      </c>
      <c r="E23" s="280"/>
      <c r="F23" s="285"/>
      <c r="G23" s="54"/>
      <c r="H23" s="54"/>
      <c r="I23" s="54"/>
      <c r="J23" s="54"/>
      <c r="K23" s="54"/>
      <c r="L23" s="54"/>
      <c r="M23" s="54"/>
      <c r="N23" s="54"/>
      <c r="O23" s="54"/>
      <c r="P23" s="54"/>
      <c r="Q23" s="54"/>
      <c r="R23" s="54"/>
      <c r="S23" s="54"/>
      <c r="T23" s="54"/>
      <c r="U23" s="54"/>
      <c r="V23" s="54"/>
      <c r="W23" s="54"/>
      <c r="X23" s="54"/>
      <c r="Y23" s="54"/>
      <c r="Z23" s="54"/>
      <c r="AA23" s="54"/>
      <c r="AB23" s="54"/>
    </row>
    <row r="24" spans="1:28" ht="24" customHeight="1">
      <c r="A24" s="61"/>
      <c r="B24" s="279"/>
      <c r="C24" s="62" t="s">
        <v>619</v>
      </c>
      <c r="D24" s="58">
        <v>16</v>
      </c>
      <c r="E24" s="286"/>
      <c r="F24" s="287"/>
      <c r="G24" s="54"/>
      <c r="H24" s="54"/>
      <c r="I24" s="54"/>
      <c r="J24" s="54"/>
      <c r="K24" s="54"/>
      <c r="L24" s="54"/>
      <c r="M24" s="54"/>
      <c r="N24" s="54"/>
      <c r="O24" s="54"/>
      <c r="P24" s="54"/>
      <c r="Q24" s="54"/>
      <c r="R24" s="54"/>
      <c r="S24" s="54"/>
      <c r="T24" s="54"/>
      <c r="U24" s="54"/>
      <c r="V24" s="54"/>
      <c r="W24" s="54"/>
      <c r="X24" s="54"/>
      <c r="Y24" s="54"/>
      <c r="Z24" s="54"/>
      <c r="AA24" s="54"/>
      <c r="AB24" s="54"/>
    </row>
    <row r="25" spans="1:28" ht="14.25" customHeight="1">
      <c r="A25" s="50"/>
      <c r="B25" s="279"/>
      <c r="C25" s="54"/>
      <c r="D25" s="59"/>
      <c r="E25" s="59"/>
      <c r="F25" s="63"/>
      <c r="G25" s="54"/>
      <c r="H25" s="54"/>
      <c r="I25" s="54"/>
      <c r="J25" s="54"/>
      <c r="K25" s="54"/>
      <c r="L25" s="54"/>
      <c r="M25" s="54"/>
      <c r="N25" s="54"/>
      <c r="O25" s="54"/>
      <c r="P25" s="54"/>
      <c r="Q25" s="54"/>
      <c r="R25" s="54"/>
      <c r="S25" s="54"/>
      <c r="T25" s="54"/>
      <c r="U25" s="54"/>
      <c r="V25" s="54"/>
      <c r="W25" s="54"/>
      <c r="X25" s="54"/>
      <c r="Y25" s="54"/>
      <c r="Z25" s="54"/>
      <c r="AA25" s="54"/>
      <c r="AB25" s="54"/>
    </row>
    <row r="26" spans="1:28" ht="14.25" customHeight="1">
      <c r="A26" s="50"/>
      <c r="B26" s="279"/>
      <c r="C26" s="60" t="s">
        <v>620</v>
      </c>
      <c r="D26" s="59"/>
      <c r="E26" s="59"/>
      <c r="F26" s="63"/>
      <c r="G26" s="54"/>
      <c r="H26" s="54"/>
      <c r="I26" s="54"/>
      <c r="J26" s="54"/>
      <c r="K26" s="54"/>
      <c r="L26" s="54"/>
      <c r="M26" s="54"/>
      <c r="N26" s="54"/>
      <c r="O26" s="54"/>
      <c r="P26" s="54"/>
      <c r="Q26" s="54"/>
      <c r="R26" s="54"/>
      <c r="S26" s="54"/>
      <c r="T26" s="54"/>
      <c r="U26" s="54"/>
      <c r="V26" s="54"/>
      <c r="W26" s="54"/>
      <c r="X26" s="54"/>
      <c r="Y26" s="54"/>
      <c r="Z26" s="54"/>
      <c r="AA26" s="54"/>
      <c r="AB26" s="54"/>
    </row>
    <row r="27" spans="1:28" ht="22.5" customHeight="1">
      <c r="A27" s="61"/>
      <c r="B27" s="279"/>
      <c r="C27" s="62" t="s">
        <v>621</v>
      </c>
      <c r="D27" s="156">
        <v>16</v>
      </c>
      <c r="E27" s="237" t="s">
        <v>622</v>
      </c>
      <c r="F27" s="284"/>
      <c r="G27" s="54"/>
      <c r="H27" s="54"/>
      <c r="I27" s="54"/>
      <c r="J27" s="54"/>
      <c r="K27" s="54"/>
      <c r="L27" s="54"/>
      <c r="M27" s="54"/>
      <c r="N27" s="54"/>
      <c r="O27" s="54"/>
      <c r="P27" s="54"/>
      <c r="Q27" s="54"/>
      <c r="R27" s="54"/>
      <c r="S27" s="54"/>
      <c r="T27" s="54"/>
      <c r="U27" s="54"/>
      <c r="V27" s="54"/>
      <c r="W27" s="54"/>
      <c r="X27" s="54"/>
      <c r="Y27" s="54"/>
      <c r="Z27" s="54"/>
      <c r="AA27" s="54"/>
      <c r="AB27" s="54"/>
    </row>
    <row r="28" spans="1:28" ht="22.5" customHeight="1">
      <c r="A28" s="61"/>
      <c r="B28" s="279"/>
      <c r="C28" s="62" t="s">
        <v>623</v>
      </c>
      <c r="D28" s="156">
        <v>24</v>
      </c>
      <c r="E28" s="288"/>
      <c r="F28" s="285"/>
      <c r="G28" s="54"/>
      <c r="H28" s="54"/>
      <c r="I28" s="54"/>
      <c r="J28" s="54"/>
      <c r="K28" s="54"/>
      <c r="L28" s="54"/>
      <c r="M28" s="54"/>
      <c r="N28" s="54"/>
      <c r="O28" s="54"/>
      <c r="P28" s="54"/>
      <c r="Q28" s="54"/>
      <c r="R28" s="54"/>
      <c r="S28" s="54"/>
      <c r="T28" s="54"/>
      <c r="U28" s="54"/>
      <c r="V28" s="54"/>
      <c r="W28" s="54"/>
      <c r="X28" s="54"/>
      <c r="Y28" s="54"/>
      <c r="Z28" s="54"/>
      <c r="AA28" s="54"/>
      <c r="AB28" s="54"/>
    </row>
    <row r="29" spans="1:28" ht="22.5" customHeight="1">
      <c r="A29" s="61"/>
      <c r="B29" s="279"/>
      <c r="C29" s="62" t="s">
        <v>624</v>
      </c>
      <c r="D29" s="156">
        <v>0</v>
      </c>
      <c r="E29" s="288"/>
      <c r="F29" s="285"/>
      <c r="G29" s="54"/>
      <c r="H29" s="54"/>
      <c r="I29" s="54"/>
      <c r="J29" s="54"/>
      <c r="K29" s="54"/>
      <c r="L29" s="54"/>
      <c r="M29" s="54"/>
      <c r="N29" s="54"/>
      <c r="O29" s="54"/>
      <c r="P29" s="54"/>
      <c r="Q29" s="54"/>
      <c r="R29" s="54"/>
      <c r="S29" s="54"/>
      <c r="T29" s="54"/>
      <c r="U29" s="54"/>
      <c r="V29" s="54"/>
      <c r="W29" s="54"/>
      <c r="X29" s="54"/>
      <c r="Y29" s="54"/>
      <c r="Z29" s="54"/>
      <c r="AA29" s="54"/>
      <c r="AB29" s="54"/>
    </row>
    <row r="30" spans="1:28" ht="22.5" customHeight="1">
      <c r="A30" s="61"/>
      <c r="B30" s="279"/>
      <c r="C30" s="62" t="s">
        <v>625</v>
      </c>
      <c r="D30" s="156">
        <v>0</v>
      </c>
      <c r="E30" s="289"/>
      <c r="F30" s="287"/>
      <c r="G30" s="54"/>
      <c r="H30" s="54"/>
      <c r="I30" s="54"/>
      <c r="J30" s="54"/>
      <c r="K30" s="54"/>
      <c r="L30" s="54"/>
      <c r="M30" s="54"/>
      <c r="N30" s="54"/>
      <c r="O30" s="54"/>
      <c r="P30" s="54"/>
      <c r="Q30" s="54"/>
      <c r="R30" s="54"/>
      <c r="S30" s="54"/>
      <c r="T30" s="54"/>
      <c r="U30" s="54"/>
      <c r="V30" s="54"/>
      <c r="W30" s="54"/>
      <c r="X30" s="54"/>
      <c r="Y30" s="54"/>
      <c r="Z30" s="54"/>
      <c r="AA30" s="54"/>
      <c r="AB30" s="54"/>
    </row>
    <row r="31" spans="1:28" ht="14.25" customHeight="1">
      <c r="A31" s="50"/>
      <c r="B31" s="279"/>
      <c r="C31" s="61"/>
      <c r="D31" s="54"/>
      <c r="E31" s="54"/>
      <c r="F31" s="54"/>
      <c r="G31" s="54"/>
      <c r="H31" s="54"/>
      <c r="I31" s="54"/>
      <c r="J31" s="54"/>
      <c r="K31" s="54"/>
      <c r="L31" s="54"/>
      <c r="M31" s="54"/>
      <c r="N31" s="54"/>
      <c r="O31" s="54"/>
      <c r="P31" s="54"/>
      <c r="Q31" s="54"/>
      <c r="R31" s="54"/>
      <c r="S31" s="54"/>
      <c r="T31" s="54"/>
      <c r="U31" s="54"/>
      <c r="V31" s="54"/>
      <c r="W31" s="54"/>
      <c r="X31" s="54"/>
      <c r="Y31" s="54"/>
      <c r="Z31" s="54"/>
      <c r="AA31" s="54"/>
      <c r="AB31" s="54"/>
    </row>
    <row r="32" spans="1:28" ht="14.25" customHeight="1">
      <c r="A32" s="50"/>
      <c r="B32" s="279"/>
      <c r="C32" s="60" t="s">
        <v>626</v>
      </c>
      <c r="D32" s="54"/>
      <c r="E32" s="54"/>
      <c r="F32" s="54"/>
      <c r="G32" s="54"/>
      <c r="H32" s="54"/>
      <c r="I32" s="54"/>
      <c r="J32" s="54"/>
      <c r="K32" s="54"/>
      <c r="L32" s="54"/>
      <c r="M32" s="54"/>
      <c r="N32" s="54"/>
      <c r="O32" s="54"/>
      <c r="P32" s="54"/>
      <c r="Q32" s="54"/>
      <c r="R32" s="54"/>
      <c r="S32" s="54"/>
      <c r="T32" s="54"/>
      <c r="U32" s="54"/>
      <c r="V32" s="54"/>
      <c r="W32" s="54"/>
      <c r="X32" s="54"/>
      <c r="Y32" s="54"/>
      <c r="Z32" s="54"/>
      <c r="AA32" s="54"/>
      <c r="AB32" s="54"/>
    </row>
    <row r="33" spans="1:28" ht="21" customHeight="1">
      <c r="A33" s="50"/>
      <c r="B33" s="279"/>
      <c r="C33" s="61" t="s">
        <v>627</v>
      </c>
      <c r="D33" s="156">
        <v>23</v>
      </c>
      <c r="E33" s="238" t="s">
        <v>628</v>
      </c>
      <c r="F33" s="284"/>
      <c r="G33" s="54"/>
      <c r="H33" s="54"/>
      <c r="I33" s="54"/>
      <c r="J33" s="54"/>
      <c r="K33" s="54"/>
      <c r="L33" s="54"/>
      <c r="M33" s="54"/>
      <c r="N33" s="54"/>
      <c r="O33" s="54"/>
      <c r="P33" s="54"/>
      <c r="Q33" s="54"/>
      <c r="R33" s="54"/>
      <c r="S33" s="54"/>
      <c r="T33" s="54"/>
      <c r="U33" s="54"/>
      <c r="V33" s="54"/>
      <c r="W33" s="54"/>
      <c r="X33" s="54"/>
      <c r="Y33" s="54"/>
      <c r="Z33" s="54"/>
      <c r="AA33" s="54"/>
      <c r="AB33" s="54"/>
    </row>
    <row r="34" spans="1:28" ht="21" customHeight="1">
      <c r="A34" s="50"/>
      <c r="B34" s="279"/>
      <c r="C34" s="61" t="s">
        <v>629</v>
      </c>
      <c r="D34" s="156">
        <v>17</v>
      </c>
      <c r="E34" s="289"/>
      <c r="F34" s="287"/>
      <c r="G34" s="54"/>
      <c r="H34" s="54"/>
      <c r="I34" s="54"/>
      <c r="J34" s="54"/>
      <c r="K34" s="54"/>
      <c r="L34" s="54"/>
      <c r="M34" s="54"/>
      <c r="N34" s="54"/>
      <c r="O34" s="54"/>
      <c r="P34" s="54"/>
      <c r="Q34" s="54"/>
      <c r="R34" s="54"/>
      <c r="S34" s="54"/>
      <c r="T34" s="54"/>
      <c r="U34" s="54"/>
      <c r="V34" s="54"/>
      <c r="W34" s="54"/>
      <c r="X34" s="54"/>
      <c r="Y34" s="54"/>
      <c r="Z34" s="54"/>
      <c r="AA34" s="54"/>
      <c r="AB34" s="54"/>
    </row>
    <row r="35" spans="1:28" ht="14.25" customHeight="1">
      <c r="A35" s="50"/>
      <c r="B35" s="279"/>
      <c r="C35" s="64"/>
      <c r="D35" s="65"/>
      <c r="E35" s="66"/>
      <c r="F35" s="66"/>
      <c r="G35" s="54"/>
      <c r="H35" s="54"/>
      <c r="I35" s="54"/>
      <c r="J35" s="54"/>
      <c r="K35" s="54"/>
      <c r="L35" s="54"/>
      <c r="M35" s="54"/>
      <c r="N35" s="54"/>
      <c r="O35" s="54"/>
      <c r="P35" s="54"/>
      <c r="Q35" s="54"/>
      <c r="R35" s="54"/>
      <c r="S35" s="54"/>
      <c r="T35" s="54"/>
      <c r="U35" s="54"/>
      <c r="V35" s="54"/>
      <c r="W35" s="54"/>
      <c r="X35" s="54"/>
      <c r="Y35" s="54"/>
      <c r="Z35" s="54"/>
      <c r="AA35" s="54"/>
      <c r="AB35" s="54"/>
    </row>
    <row r="36" spans="1:28" ht="14.25" customHeight="1">
      <c r="A36" s="50"/>
      <c r="B36" s="279"/>
      <c r="C36" s="61"/>
      <c r="D36" s="61"/>
      <c r="E36" s="66"/>
      <c r="F36" s="50"/>
      <c r="G36" s="54"/>
      <c r="H36" s="54"/>
      <c r="I36" s="54"/>
      <c r="J36" s="54"/>
      <c r="K36" s="54"/>
      <c r="L36" s="54"/>
      <c r="M36" s="54"/>
      <c r="N36" s="54"/>
      <c r="O36" s="54"/>
      <c r="P36" s="54"/>
      <c r="Q36" s="54"/>
      <c r="R36" s="54"/>
      <c r="S36" s="54"/>
      <c r="T36" s="54"/>
      <c r="U36" s="54"/>
      <c r="V36" s="54"/>
      <c r="W36" s="54"/>
      <c r="X36" s="54"/>
      <c r="Y36" s="54"/>
      <c r="Z36" s="54"/>
      <c r="AA36" s="54"/>
      <c r="AB36" s="54"/>
    </row>
    <row r="37" spans="1:28" ht="18.75" customHeight="1">
      <c r="A37" s="50"/>
      <c r="B37" s="279"/>
      <c r="C37" s="60" t="s">
        <v>630</v>
      </c>
      <c r="D37" s="157"/>
      <c r="E37" s="239" t="s">
        <v>610</v>
      </c>
      <c r="F37" s="284"/>
      <c r="G37" s="54"/>
      <c r="H37" s="54"/>
      <c r="I37" s="54"/>
      <c r="J37" s="54"/>
      <c r="K37" s="54"/>
      <c r="L37" s="54"/>
      <c r="M37" s="54"/>
      <c r="N37" s="54"/>
      <c r="O37" s="54"/>
      <c r="P37" s="54"/>
      <c r="Q37" s="54"/>
      <c r="R37" s="54"/>
      <c r="S37" s="54"/>
      <c r="T37" s="54"/>
      <c r="U37" s="54"/>
      <c r="V37" s="54"/>
      <c r="W37" s="54"/>
      <c r="X37" s="54"/>
      <c r="Y37" s="54"/>
      <c r="Z37" s="54"/>
      <c r="AA37" s="54"/>
      <c r="AB37" s="54"/>
    </row>
    <row r="38" spans="1:28" ht="18.75" customHeight="1">
      <c r="A38" s="50"/>
      <c r="B38" s="279"/>
      <c r="C38" s="62" t="s">
        <v>631</v>
      </c>
      <c r="D38" s="156">
        <v>11</v>
      </c>
      <c r="E38" s="240" t="s">
        <v>632</v>
      </c>
      <c r="F38" s="290"/>
      <c r="G38" s="54"/>
      <c r="H38" s="54"/>
      <c r="I38" s="54"/>
      <c r="J38" s="54"/>
      <c r="K38" s="54"/>
      <c r="L38" s="54"/>
      <c r="M38" s="54"/>
      <c r="N38" s="54"/>
      <c r="O38" s="54"/>
      <c r="P38" s="54"/>
      <c r="Q38" s="54"/>
      <c r="R38" s="54"/>
      <c r="S38" s="54"/>
      <c r="T38" s="54"/>
      <c r="U38" s="54"/>
      <c r="V38" s="54"/>
      <c r="W38" s="54"/>
      <c r="X38" s="54"/>
      <c r="Y38" s="54"/>
      <c r="Z38" s="54"/>
      <c r="AA38" s="54"/>
      <c r="AB38" s="54"/>
    </row>
    <row r="39" spans="1:28" ht="18.75" customHeight="1">
      <c r="A39" s="50"/>
      <c r="B39" s="279"/>
      <c r="C39" s="62" t="s">
        <v>633</v>
      </c>
      <c r="D39" s="156">
        <v>29</v>
      </c>
      <c r="E39" s="280"/>
      <c r="F39" s="280"/>
      <c r="G39" s="54"/>
      <c r="H39" s="54"/>
      <c r="I39" s="54"/>
      <c r="J39" s="54"/>
      <c r="K39" s="54"/>
      <c r="L39" s="54"/>
      <c r="M39" s="54"/>
      <c r="N39" s="54"/>
      <c r="O39" s="54"/>
      <c r="P39" s="54"/>
      <c r="Q39" s="54"/>
      <c r="R39" s="54"/>
      <c r="S39" s="54"/>
      <c r="T39" s="54"/>
      <c r="U39" s="54"/>
      <c r="V39" s="54"/>
      <c r="W39" s="54"/>
      <c r="X39" s="54"/>
      <c r="Y39" s="54"/>
      <c r="Z39" s="54"/>
      <c r="AA39" s="54"/>
      <c r="AB39" s="54"/>
    </row>
    <row r="40" spans="1:28" ht="18.75" customHeight="1">
      <c r="A40" s="50"/>
      <c r="B40" s="158"/>
      <c r="C40" s="62" t="s">
        <v>634</v>
      </c>
      <c r="D40" s="159">
        <v>0</v>
      </c>
      <c r="E40" s="280"/>
      <c r="F40" s="280"/>
      <c r="G40" s="54"/>
      <c r="H40" s="54"/>
      <c r="I40" s="54"/>
      <c r="J40" s="54"/>
      <c r="K40" s="54"/>
      <c r="L40" s="54"/>
      <c r="M40" s="54"/>
      <c r="N40" s="54"/>
      <c r="O40" s="54"/>
      <c r="P40" s="54"/>
      <c r="Q40" s="54"/>
      <c r="R40" s="54"/>
      <c r="S40" s="54"/>
      <c r="T40" s="54"/>
      <c r="U40" s="54"/>
      <c r="V40" s="54"/>
      <c r="W40" s="54"/>
      <c r="X40" s="54"/>
      <c r="Y40" s="54"/>
      <c r="Z40" s="54"/>
      <c r="AA40" s="54"/>
      <c r="AB40" s="54"/>
    </row>
    <row r="41" spans="1:28" ht="14.25" customHeight="1">
      <c r="A41" s="160"/>
      <c r="B41" s="54"/>
      <c r="C41" s="54"/>
      <c r="D41" s="54"/>
      <c r="E41" s="67"/>
      <c r="F41" s="67"/>
      <c r="G41" s="54"/>
      <c r="H41" s="54"/>
      <c r="I41" s="54"/>
      <c r="J41" s="54"/>
      <c r="K41" s="54"/>
      <c r="L41" s="54"/>
      <c r="M41" s="54"/>
      <c r="N41" s="54"/>
      <c r="O41" s="54"/>
      <c r="P41" s="54"/>
      <c r="Q41" s="54"/>
      <c r="R41" s="54"/>
      <c r="S41" s="54"/>
      <c r="T41" s="54"/>
      <c r="U41" s="54"/>
      <c r="V41" s="54"/>
      <c r="W41" s="54"/>
      <c r="X41" s="54"/>
      <c r="Y41" s="54"/>
      <c r="Z41" s="54"/>
      <c r="AA41" s="54"/>
      <c r="AB41" s="54"/>
    </row>
    <row r="42" spans="1:28" ht="14.25" customHeight="1">
      <c r="A42" s="160"/>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row>
    <row r="43" spans="1:28" ht="14.25" customHeight="1">
      <c r="A43" s="50"/>
      <c r="B43" s="260" t="s">
        <v>635</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row>
    <row r="44" spans="1:28" ht="34.5" customHeight="1">
      <c r="A44" s="50"/>
      <c r="B44" s="279"/>
      <c r="C44" s="161"/>
      <c r="D44" s="68" t="s">
        <v>636</v>
      </c>
      <c r="E44" s="69" t="s">
        <v>637</v>
      </c>
      <c r="F44" s="69" t="s">
        <v>638</v>
      </c>
      <c r="G44" s="242" t="s">
        <v>639</v>
      </c>
      <c r="H44" s="291"/>
      <c r="I44" s="54"/>
      <c r="J44" s="54"/>
      <c r="K44" s="54"/>
      <c r="L44" s="54"/>
      <c r="M44" s="54"/>
      <c r="N44" s="54"/>
      <c r="O44" s="54"/>
      <c r="P44" s="54"/>
      <c r="Q44" s="54"/>
      <c r="R44" s="54"/>
      <c r="S44" s="54"/>
      <c r="T44" s="54"/>
      <c r="U44" s="54"/>
      <c r="V44" s="54"/>
      <c r="W44" s="54"/>
      <c r="X44" s="54"/>
      <c r="Y44" s="54"/>
      <c r="Z44" s="54"/>
      <c r="AA44" s="54"/>
      <c r="AB44" s="54"/>
    </row>
    <row r="45" spans="1:28" ht="23.25" customHeight="1">
      <c r="A45" s="50"/>
      <c r="B45" s="279"/>
      <c r="C45" s="61" t="s">
        <v>640</v>
      </c>
      <c r="D45" s="209">
        <f>52.5</f>
        <v>52.5</v>
      </c>
      <c r="E45" s="210">
        <f>D45*8</f>
        <v>420</v>
      </c>
      <c r="F45" s="210">
        <f t="shared" ref="F45:F49" si="0">E45*20.5</f>
        <v>8610</v>
      </c>
      <c r="G45" s="243" t="s">
        <v>641</v>
      </c>
      <c r="H45" s="284"/>
      <c r="I45" s="54"/>
      <c r="J45" s="54"/>
      <c r="K45" s="54"/>
      <c r="L45" s="54"/>
      <c r="M45" s="54"/>
      <c r="N45" s="54"/>
      <c r="O45" s="54"/>
      <c r="P45" s="54"/>
      <c r="Q45" s="54"/>
      <c r="R45" s="54"/>
      <c r="S45" s="54"/>
      <c r="T45" s="54"/>
      <c r="U45" s="54"/>
      <c r="V45" s="54"/>
      <c r="W45" s="54"/>
      <c r="X45" s="54"/>
      <c r="Y45" s="54"/>
      <c r="Z45" s="54"/>
      <c r="AA45" s="54"/>
      <c r="AB45" s="54"/>
    </row>
    <row r="46" spans="1:28" ht="23.25" customHeight="1">
      <c r="A46" s="50"/>
      <c r="B46" s="279"/>
      <c r="C46" s="62" t="s">
        <v>642</v>
      </c>
      <c r="D46" s="209">
        <f>55</f>
        <v>55</v>
      </c>
      <c r="E46" s="210">
        <f>D46*8</f>
        <v>440</v>
      </c>
      <c r="F46" s="210">
        <f t="shared" si="0"/>
        <v>9020</v>
      </c>
      <c r="G46" s="279"/>
      <c r="H46" s="285"/>
      <c r="I46" s="50"/>
      <c r="J46" s="50"/>
      <c r="K46" s="50"/>
      <c r="L46" s="50"/>
      <c r="M46" s="50"/>
      <c r="N46" s="50"/>
      <c r="O46" s="50"/>
      <c r="P46" s="50"/>
      <c r="Q46" s="50"/>
      <c r="R46" s="50"/>
      <c r="S46" s="50"/>
      <c r="T46" s="50"/>
      <c r="U46" s="50"/>
      <c r="V46" s="50"/>
      <c r="W46" s="50"/>
      <c r="X46" s="50"/>
      <c r="Y46" s="50"/>
      <c r="Z46" s="50"/>
      <c r="AA46" s="50"/>
      <c r="AB46" s="50"/>
    </row>
    <row r="47" spans="1:28" ht="23.25" customHeight="1">
      <c r="A47" s="50"/>
      <c r="B47" s="279"/>
      <c r="C47" s="62" t="s">
        <v>643</v>
      </c>
      <c r="D47" s="209">
        <f>50.83</f>
        <v>50.83</v>
      </c>
      <c r="E47" s="210">
        <f>D47*8</f>
        <v>406.64</v>
      </c>
      <c r="F47" s="210">
        <f t="shared" si="0"/>
        <v>8336.119999999999</v>
      </c>
      <c r="G47" s="279"/>
      <c r="H47" s="285"/>
      <c r="I47" s="50"/>
      <c r="J47" s="50"/>
      <c r="K47" s="50"/>
      <c r="L47" s="50"/>
      <c r="M47" s="50"/>
      <c r="N47" s="50"/>
      <c r="O47" s="50"/>
      <c r="P47" s="50"/>
      <c r="Q47" s="50"/>
      <c r="R47" s="50"/>
      <c r="S47" s="50"/>
      <c r="T47" s="50"/>
      <c r="U47" s="50"/>
      <c r="V47" s="50"/>
      <c r="W47" s="50"/>
      <c r="X47" s="50"/>
      <c r="Y47" s="50"/>
      <c r="Z47" s="50"/>
      <c r="AA47" s="50"/>
      <c r="AB47" s="50"/>
    </row>
    <row r="48" spans="1:28" ht="23.25" customHeight="1">
      <c r="A48" s="50"/>
      <c r="B48" s="279"/>
      <c r="C48" s="62" t="s">
        <v>644</v>
      </c>
      <c r="D48" s="156">
        <v>0</v>
      </c>
      <c r="E48" s="70">
        <f t="shared" ref="E45:E49" si="1">D48*8</f>
        <v>0</v>
      </c>
      <c r="F48" s="70">
        <f t="shared" si="0"/>
        <v>0</v>
      </c>
      <c r="G48" s="279"/>
      <c r="H48" s="285"/>
      <c r="I48" s="50"/>
      <c r="J48" s="50"/>
      <c r="K48" s="50"/>
      <c r="L48" s="50"/>
      <c r="M48" s="50"/>
      <c r="N48" s="50"/>
      <c r="O48" s="50"/>
      <c r="P48" s="50"/>
      <c r="Q48" s="50"/>
      <c r="R48" s="50"/>
      <c r="S48" s="50"/>
      <c r="T48" s="50"/>
      <c r="U48" s="50"/>
      <c r="V48" s="50"/>
      <c r="W48" s="50"/>
      <c r="X48" s="50"/>
      <c r="Y48" s="50"/>
      <c r="Z48" s="50"/>
      <c r="AA48" s="50"/>
      <c r="AB48" s="50"/>
    </row>
    <row r="49" spans="1:28" ht="23.25" customHeight="1">
      <c r="A49" s="50"/>
      <c r="B49" s="279"/>
      <c r="C49" s="62" t="s">
        <v>645</v>
      </c>
      <c r="D49" s="156">
        <v>0</v>
      </c>
      <c r="E49" s="70">
        <f t="shared" si="1"/>
        <v>0</v>
      </c>
      <c r="F49" s="70">
        <f t="shared" si="0"/>
        <v>0</v>
      </c>
      <c r="G49" s="279"/>
      <c r="H49" s="285"/>
      <c r="I49" s="50"/>
      <c r="J49" s="50"/>
      <c r="K49" s="50"/>
      <c r="L49" s="50"/>
      <c r="M49" s="50"/>
      <c r="N49" s="50"/>
      <c r="O49" s="50"/>
      <c r="P49" s="50"/>
      <c r="Q49" s="50"/>
      <c r="R49" s="50"/>
      <c r="S49" s="50"/>
      <c r="T49" s="50"/>
      <c r="U49" s="50"/>
      <c r="V49" s="50"/>
      <c r="W49" s="50"/>
      <c r="X49" s="50"/>
      <c r="Y49" s="50"/>
      <c r="Z49" s="50"/>
      <c r="AA49" s="50"/>
      <c r="AB49" s="50"/>
    </row>
    <row r="50" spans="1:28" ht="14.25" customHeight="1">
      <c r="A50" s="50"/>
      <c r="B50" s="279"/>
      <c r="C50" s="62"/>
      <c r="D50" s="62"/>
      <c r="E50" s="62"/>
      <c r="F50" s="62"/>
      <c r="G50" s="279"/>
      <c r="H50" s="285"/>
      <c r="I50" s="50"/>
      <c r="J50" s="50"/>
      <c r="K50" s="50"/>
      <c r="L50" s="50"/>
      <c r="M50" s="50"/>
      <c r="N50" s="50"/>
      <c r="O50" s="50"/>
      <c r="P50" s="50"/>
      <c r="Q50" s="50"/>
      <c r="R50" s="50"/>
      <c r="S50" s="50"/>
      <c r="T50" s="50"/>
      <c r="U50" s="50"/>
      <c r="V50" s="50"/>
      <c r="W50" s="50"/>
      <c r="X50" s="50"/>
      <c r="Y50" s="50"/>
      <c r="Z50" s="50"/>
      <c r="AA50" s="50"/>
      <c r="AB50" s="50"/>
    </row>
    <row r="51" spans="1:28" ht="14.25" customHeight="1">
      <c r="A51" s="50"/>
      <c r="B51" s="279"/>
      <c r="C51" s="62" t="s">
        <v>646</v>
      </c>
      <c r="D51" s="62"/>
      <c r="E51" s="62"/>
      <c r="F51" s="62"/>
      <c r="G51" s="279"/>
      <c r="H51" s="285"/>
      <c r="I51" s="50"/>
      <c r="J51" s="50"/>
      <c r="K51" s="50"/>
      <c r="L51" s="50"/>
      <c r="M51" s="50"/>
      <c r="N51" s="50"/>
      <c r="O51" s="50"/>
      <c r="P51" s="50"/>
      <c r="Q51" s="50"/>
      <c r="R51" s="50"/>
      <c r="S51" s="50"/>
      <c r="T51" s="50"/>
      <c r="U51" s="50"/>
      <c r="V51" s="50"/>
      <c r="W51" s="50"/>
      <c r="X51" s="50"/>
      <c r="Y51" s="50"/>
      <c r="Z51" s="50"/>
      <c r="AA51" s="50"/>
      <c r="AB51" s="50"/>
    </row>
    <row r="52" spans="1:28" ht="19.5" customHeight="1">
      <c r="A52" s="50"/>
      <c r="B52" s="279"/>
      <c r="C52" s="62" t="s">
        <v>647</v>
      </c>
      <c r="D52" s="224">
        <f>62.5*D135</f>
        <v>100.625</v>
      </c>
      <c r="E52" s="70">
        <f t="shared" ref="E52:E53" si="2">D52*8</f>
        <v>805</v>
      </c>
      <c r="F52" s="210">
        <f t="shared" ref="F52:F53" si="3">E52*20.5</f>
        <v>16502.5</v>
      </c>
      <c r="G52" s="279"/>
      <c r="H52" s="285"/>
      <c r="I52" s="50"/>
      <c r="J52" s="50"/>
      <c r="K52" s="50"/>
      <c r="L52" s="50"/>
      <c r="M52" s="50"/>
      <c r="N52" s="50"/>
      <c r="O52" s="50"/>
      <c r="P52" s="50"/>
      <c r="Q52" s="50"/>
      <c r="R52" s="50"/>
      <c r="S52" s="50"/>
      <c r="T52" s="50"/>
      <c r="U52" s="50"/>
      <c r="V52" s="50"/>
      <c r="W52" s="50"/>
      <c r="X52" s="50"/>
      <c r="Y52" s="50"/>
      <c r="Z52" s="50"/>
      <c r="AA52" s="50"/>
      <c r="AB52" s="50"/>
    </row>
    <row r="53" spans="1:28" ht="19.5" customHeight="1">
      <c r="A53" s="50"/>
      <c r="B53" s="279"/>
      <c r="C53" s="62" t="s">
        <v>648</v>
      </c>
      <c r="D53" s="224">
        <f>37.5*D135</f>
        <v>60.375000000000007</v>
      </c>
      <c r="E53" s="70">
        <f t="shared" si="2"/>
        <v>483.00000000000006</v>
      </c>
      <c r="F53" s="210">
        <f t="shared" si="3"/>
        <v>9901.5000000000018</v>
      </c>
      <c r="G53" s="286"/>
      <c r="H53" s="287"/>
      <c r="I53" s="50"/>
      <c r="J53" s="50"/>
      <c r="K53" s="50"/>
      <c r="L53" s="50"/>
      <c r="M53" s="50"/>
      <c r="N53" s="50"/>
      <c r="O53" s="50"/>
      <c r="P53" s="50"/>
      <c r="Q53" s="50"/>
      <c r="R53" s="50"/>
      <c r="S53" s="50"/>
      <c r="T53" s="50"/>
      <c r="U53" s="50"/>
      <c r="V53" s="50"/>
      <c r="W53" s="50"/>
      <c r="X53" s="50"/>
      <c r="Y53" s="50"/>
      <c r="Z53" s="50"/>
      <c r="AA53" s="50"/>
      <c r="AB53" s="50"/>
    </row>
    <row r="54" spans="1:28" ht="14.25" customHeight="1">
      <c r="A54" s="50"/>
      <c r="B54" s="279"/>
      <c r="C54" s="61"/>
      <c r="D54" s="50"/>
      <c r="E54" s="50"/>
      <c r="F54" s="50"/>
      <c r="G54" s="50"/>
      <c r="H54" s="50"/>
      <c r="I54" s="50"/>
      <c r="J54" s="50"/>
      <c r="K54" s="50"/>
      <c r="L54" s="50"/>
      <c r="M54" s="50"/>
      <c r="N54" s="50"/>
      <c r="O54" s="50"/>
      <c r="P54" s="50"/>
      <c r="Q54" s="50"/>
      <c r="R54" s="50"/>
      <c r="S54" s="50"/>
      <c r="T54" s="50"/>
      <c r="U54" s="50"/>
      <c r="V54" s="50"/>
      <c r="W54" s="50"/>
      <c r="X54" s="50"/>
      <c r="Y54" s="50"/>
      <c r="Z54" s="50"/>
      <c r="AA54" s="50"/>
      <c r="AB54" s="50"/>
    </row>
    <row r="55" spans="1:28" ht="14.25" customHeight="1">
      <c r="A55" s="50"/>
      <c r="B55" s="279"/>
      <c r="C55" s="61"/>
      <c r="D55" s="155" t="s">
        <v>649</v>
      </c>
      <c r="E55" s="50"/>
      <c r="F55" s="50"/>
      <c r="G55" s="50"/>
      <c r="H55" s="50"/>
      <c r="I55" s="50"/>
      <c r="J55" s="50"/>
      <c r="K55" s="50"/>
      <c r="L55" s="50"/>
      <c r="M55" s="50"/>
      <c r="N55" s="50"/>
      <c r="O55" s="50"/>
      <c r="P55" s="50"/>
      <c r="Q55" s="50"/>
      <c r="R55" s="50"/>
      <c r="S55" s="50"/>
      <c r="T55" s="50"/>
      <c r="U55" s="50"/>
      <c r="V55" s="50"/>
      <c r="W55" s="50"/>
      <c r="X55" s="50"/>
      <c r="Y55" s="50"/>
      <c r="Z55" s="50"/>
      <c r="AA55" s="50"/>
      <c r="AB55" s="50"/>
    </row>
    <row r="56" spans="1:28" ht="27" customHeight="1">
      <c r="A56" s="50"/>
      <c r="B56" s="279"/>
      <c r="C56" s="62" t="s">
        <v>650</v>
      </c>
      <c r="D56" s="211">
        <v>0.25359999999999999</v>
      </c>
      <c r="E56" s="160" t="s">
        <v>651</v>
      </c>
      <c r="F56" s="50"/>
      <c r="G56" s="50"/>
      <c r="H56" s="50"/>
      <c r="I56" s="50"/>
      <c r="J56" s="50"/>
      <c r="K56" s="50"/>
      <c r="L56" s="50"/>
      <c r="M56" s="50"/>
      <c r="N56" s="50"/>
      <c r="O56" s="50"/>
      <c r="P56" s="50"/>
      <c r="Q56" s="50"/>
      <c r="R56" s="50"/>
      <c r="S56" s="50"/>
      <c r="T56" s="50"/>
      <c r="U56" s="50"/>
      <c r="V56" s="50"/>
      <c r="W56" s="50"/>
      <c r="X56" s="50"/>
      <c r="Y56" s="50"/>
      <c r="Z56" s="50"/>
      <c r="AA56" s="50"/>
      <c r="AB56" s="50"/>
    </row>
    <row r="57" spans="1:28" ht="27" customHeight="1">
      <c r="A57" s="50"/>
      <c r="B57" s="279"/>
      <c r="C57" s="62" t="s">
        <v>652</v>
      </c>
      <c r="D57" s="211">
        <v>1</v>
      </c>
      <c r="E57" s="160" t="s">
        <v>653</v>
      </c>
      <c r="F57" s="50"/>
      <c r="G57" s="50"/>
      <c r="H57" s="50"/>
      <c r="I57" s="50"/>
      <c r="J57" s="50"/>
      <c r="K57" s="50"/>
      <c r="L57" s="50"/>
      <c r="M57" s="50"/>
      <c r="N57" s="50"/>
      <c r="O57" s="50"/>
      <c r="P57" s="50"/>
      <c r="Q57" s="50"/>
      <c r="R57" s="50"/>
      <c r="S57" s="50"/>
      <c r="T57" s="50"/>
      <c r="U57" s="50"/>
      <c r="V57" s="50"/>
      <c r="W57" s="50"/>
      <c r="X57" s="50"/>
      <c r="Y57" s="50"/>
      <c r="Z57" s="50"/>
      <c r="AA57" s="50"/>
      <c r="AB57" s="50"/>
    </row>
    <row r="58" spans="1:28" ht="27" customHeight="1">
      <c r="A58" s="50"/>
      <c r="B58" s="279"/>
      <c r="C58" s="62" t="s">
        <v>654</v>
      </c>
      <c r="D58" s="211">
        <v>0.72499999999999998</v>
      </c>
      <c r="E58" s="160" t="s">
        <v>655</v>
      </c>
      <c r="F58" s="50"/>
      <c r="G58" s="50"/>
      <c r="H58" s="50"/>
      <c r="I58" s="50"/>
      <c r="J58" s="50"/>
      <c r="K58" s="50"/>
      <c r="L58" s="50"/>
      <c r="M58" s="50"/>
      <c r="N58" s="50"/>
      <c r="O58" s="50"/>
      <c r="P58" s="50"/>
      <c r="Q58" s="50"/>
      <c r="R58" s="50"/>
      <c r="S58" s="50"/>
      <c r="T58" s="50"/>
      <c r="U58" s="50"/>
      <c r="V58" s="50"/>
      <c r="W58" s="50"/>
      <c r="X58" s="50"/>
      <c r="Y58" s="50"/>
      <c r="Z58" s="50"/>
      <c r="AA58" s="50"/>
      <c r="AB58" s="50"/>
    </row>
    <row r="59" spans="1:28" ht="27" customHeight="1">
      <c r="A59" s="50"/>
      <c r="B59" s="279"/>
      <c r="C59" s="62" t="s">
        <v>656</v>
      </c>
      <c r="D59" s="211">
        <v>0.3</v>
      </c>
      <c r="E59" s="160" t="s">
        <v>657</v>
      </c>
      <c r="F59" s="50"/>
      <c r="G59" s="50"/>
      <c r="H59" s="50"/>
      <c r="I59" s="50"/>
      <c r="J59" s="50"/>
      <c r="K59" s="50"/>
      <c r="L59" s="50"/>
      <c r="M59" s="50"/>
      <c r="N59" s="50"/>
      <c r="O59" s="50"/>
      <c r="P59" s="50"/>
      <c r="Q59" s="50"/>
      <c r="R59" s="50"/>
      <c r="S59" s="50"/>
      <c r="T59" s="50"/>
      <c r="U59" s="50"/>
      <c r="V59" s="50"/>
      <c r="W59" s="50"/>
      <c r="X59" s="50"/>
      <c r="Y59" s="50"/>
      <c r="Z59" s="50"/>
      <c r="AA59" s="50"/>
      <c r="AB59" s="50"/>
    </row>
    <row r="60" spans="1:28" ht="14.25" customHeight="1">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row>
    <row r="61" spans="1:28" ht="14.25" customHeight="1">
      <c r="A61" s="50"/>
      <c r="B61" s="62"/>
      <c r="C61" s="62"/>
      <c r="D61" s="61"/>
      <c r="E61" s="50"/>
      <c r="F61" s="50"/>
      <c r="G61" s="50"/>
      <c r="H61" s="50"/>
      <c r="I61" s="50"/>
      <c r="J61" s="50"/>
      <c r="K61" s="50"/>
      <c r="L61" s="50"/>
      <c r="M61" s="50"/>
      <c r="N61" s="50"/>
      <c r="O61" s="50"/>
      <c r="P61" s="50"/>
      <c r="Q61" s="50"/>
      <c r="R61" s="50"/>
      <c r="S61" s="50"/>
      <c r="T61" s="50"/>
      <c r="U61" s="50"/>
      <c r="V61" s="50"/>
      <c r="W61" s="50"/>
      <c r="X61" s="50"/>
      <c r="Y61" s="50"/>
      <c r="Z61" s="50"/>
      <c r="AA61" s="50"/>
      <c r="AB61" s="50"/>
    </row>
    <row r="62" spans="1:28" ht="14.25" customHeight="1">
      <c r="A62" s="50"/>
      <c r="B62" s="260" t="s">
        <v>658</v>
      </c>
      <c r="C62" s="61"/>
      <c r="D62" s="244" t="s">
        <v>659</v>
      </c>
      <c r="E62" s="279"/>
      <c r="F62" s="279"/>
      <c r="G62" s="162" t="s">
        <v>660</v>
      </c>
      <c r="H62" s="50"/>
      <c r="I62" s="50"/>
      <c r="J62" s="50"/>
      <c r="K62" s="50"/>
      <c r="L62" s="50"/>
      <c r="M62" s="50"/>
      <c r="N62" s="50"/>
      <c r="O62" s="50"/>
      <c r="P62" s="50"/>
      <c r="Q62" s="50"/>
      <c r="R62" s="50"/>
      <c r="S62" s="50"/>
      <c r="T62" s="50"/>
      <c r="U62" s="50"/>
      <c r="V62" s="50"/>
      <c r="W62" s="50"/>
      <c r="X62" s="50"/>
      <c r="Y62" s="50"/>
      <c r="Z62" s="50"/>
      <c r="AA62" s="50"/>
      <c r="AB62" s="50"/>
    </row>
    <row r="63" spans="1:28" ht="15" customHeight="1">
      <c r="A63" s="50"/>
      <c r="B63" s="279"/>
      <c r="C63" s="71" t="s">
        <v>661</v>
      </c>
      <c r="D63" s="50"/>
      <c r="E63" s="50"/>
      <c r="F63" s="50"/>
      <c r="G63" s="245" t="s">
        <v>662</v>
      </c>
      <c r="H63" s="50"/>
      <c r="I63" s="50"/>
      <c r="J63" s="50"/>
      <c r="K63" s="50"/>
      <c r="L63" s="50"/>
      <c r="M63" s="50"/>
      <c r="N63" s="50"/>
      <c r="O63" s="50"/>
      <c r="P63" s="50"/>
      <c r="Q63" s="50"/>
      <c r="R63" s="50"/>
      <c r="S63" s="50"/>
      <c r="T63" s="50"/>
      <c r="U63" s="50"/>
      <c r="V63" s="50"/>
      <c r="W63" s="50"/>
      <c r="X63" s="50"/>
      <c r="Y63" s="50"/>
      <c r="Z63" s="50"/>
      <c r="AA63" s="50"/>
      <c r="AB63" s="50"/>
    </row>
    <row r="64" spans="1:28" ht="44.25" customHeight="1">
      <c r="A64" s="50"/>
      <c r="B64" s="279"/>
      <c r="C64" s="72" t="s">
        <v>663</v>
      </c>
      <c r="D64" s="241" t="s">
        <v>664</v>
      </c>
      <c r="E64" s="292"/>
      <c r="F64" s="292"/>
      <c r="G64" s="279"/>
      <c r="H64" s="50"/>
      <c r="I64" s="50"/>
      <c r="J64" s="50"/>
      <c r="K64" s="50"/>
      <c r="L64" s="50"/>
      <c r="M64" s="50"/>
      <c r="N64" s="50"/>
      <c r="O64" s="50"/>
      <c r="P64" s="50"/>
      <c r="Q64" s="50"/>
      <c r="R64" s="50"/>
      <c r="S64" s="50"/>
      <c r="T64" s="50"/>
      <c r="U64" s="50"/>
      <c r="V64" s="50"/>
      <c r="W64" s="50"/>
      <c r="X64" s="50"/>
      <c r="Y64" s="50"/>
      <c r="Z64" s="50"/>
      <c r="AA64" s="50"/>
      <c r="AB64" s="50"/>
    </row>
    <row r="65" spans="1:28" ht="44.25" customHeight="1">
      <c r="A65" s="50"/>
      <c r="B65" s="279"/>
      <c r="C65" s="72" t="s">
        <v>665</v>
      </c>
      <c r="D65" s="241" t="s">
        <v>666</v>
      </c>
      <c r="E65" s="292"/>
      <c r="F65" s="292"/>
      <c r="G65" s="279"/>
      <c r="H65" s="50"/>
      <c r="I65" s="50"/>
      <c r="J65" s="50"/>
      <c r="K65" s="50"/>
      <c r="L65" s="50"/>
      <c r="M65" s="50"/>
      <c r="N65" s="50"/>
      <c r="O65" s="50"/>
      <c r="P65" s="50"/>
      <c r="Q65" s="50"/>
      <c r="R65" s="50"/>
      <c r="S65" s="50"/>
      <c r="T65" s="50"/>
      <c r="U65" s="50"/>
      <c r="V65" s="50"/>
      <c r="W65" s="50"/>
      <c r="X65" s="50"/>
      <c r="Y65" s="50"/>
      <c r="Z65" s="50"/>
      <c r="AA65" s="50"/>
      <c r="AB65" s="50"/>
    </row>
    <row r="66" spans="1:28" ht="44.25" customHeight="1">
      <c r="A66" s="50"/>
      <c r="B66" s="279"/>
      <c r="C66" s="72" t="s">
        <v>667</v>
      </c>
      <c r="D66" s="241" t="s">
        <v>668</v>
      </c>
      <c r="E66" s="292"/>
      <c r="F66" s="292"/>
      <c r="G66" s="279"/>
      <c r="H66" s="50"/>
      <c r="I66" s="50"/>
      <c r="J66" s="50"/>
      <c r="K66" s="50"/>
      <c r="L66" s="50"/>
      <c r="M66" s="50"/>
      <c r="N66" s="50"/>
      <c r="O66" s="50"/>
      <c r="P66" s="50"/>
      <c r="Q66" s="50"/>
      <c r="R66" s="50"/>
      <c r="S66" s="50"/>
      <c r="T66" s="50"/>
      <c r="U66" s="50"/>
      <c r="V66" s="50"/>
      <c r="W66" s="50"/>
      <c r="X66" s="50"/>
      <c r="Y66" s="50"/>
      <c r="Z66" s="50"/>
      <c r="AA66" s="50"/>
      <c r="AB66" s="50"/>
    </row>
    <row r="67" spans="1:28" ht="44.25" customHeight="1">
      <c r="A67" s="50"/>
      <c r="B67" s="279"/>
      <c r="C67" s="72" t="s">
        <v>669</v>
      </c>
      <c r="D67" s="241" t="s">
        <v>670</v>
      </c>
      <c r="E67" s="292"/>
      <c r="F67" s="292"/>
      <c r="G67" s="279"/>
      <c r="H67" s="50"/>
      <c r="I67" s="50"/>
      <c r="J67" s="50"/>
      <c r="K67" s="50"/>
      <c r="L67" s="50"/>
      <c r="M67" s="50"/>
      <c r="N67" s="50"/>
      <c r="O67" s="50"/>
      <c r="P67" s="50"/>
      <c r="Q67" s="50"/>
      <c r="R67" s="50"/>
      <c r="S67" s="50"/>
      <c r="T67" s="50"/>
      <c r="U67" s="50"/>
      <c r="V67" s="50"/>
      <c r="W67" s="50"/>
      <c r="X67" s="50"/>
      <c r="Y67" s="50"/>
      <c r="Z67" s="50"/>
      <c r="AA67" s="50"/>
      <c r="AB67" s="50"/>
    </row>
    <row r="68" spans="1:28" ht="44.25" customHeight="1">
      <c r="A68" s="50"/>
      <c r="B68" s="279"/>
      <c r="C68" s="72" t="s">
        <v>671</v>
      </c>
      <c r="D68" s="241" t="s">
        <v>672</v>
      </c>
      <c r="E68" s="292"/>
      <c r="F68" s="292"/>
      <c r="G68" s="279"/>
      <c r="H68" s="50"/>
      <c r="I68" s="50"/>
      <c r="J68" s="50"/>
      <c r="K68" s="50"/>
      <c r="L68" s="50"/>
      <c r="M68" s="50"/>
      <c r="N68" s="50"/>
      <c r="O68" s="50"/>
      <c r="P68" s="50"/>
      <c r="Q68" s="50"/>
      <c r="R68" s="50"/>
      <c r="S68" s="50"/>
      <c r="T68" s="50"/>
      <c r="U68" s="50"/>
      <c r="V68" s="50"/>
      <c r="W68" s="50"/>
      <c r="X68" s="50"/>
      <c r="Y68" s="50"/>
      <c r="Z68" s="50"/>
      <c r="AA68" s="50"/>
      <c r="AB68" s="50"/>
    </row>
    <row r="69" spans="1:28" ht="44.25" customHeight="1">
      <c r="A69" s="50"/>
      <c r="B69" s="279"/>
      <c r="C69" s="72" t="s">
        <v>673</v>
      </c>
      <c r="D69" s="247" t="s">
        <v>674</v>
      </c>
      <c r="E69" s="248"/>
      <c r="F69" s="248"/>
      <c r="G69" s="279"/>
      <c r="H69" s="50"/>
      <c r="I69" s="50"/>
      <c r="J69" s="50"/>
      <c r="K69" s="50"/>
      <c r="L69" s="50"/>
      <c r="M69" s="50"/>
      <c r="N69" s="50"/>
      <c r="O69" s="50"/>
      <c r="P69" s="50"/>
      <c r="Q69" s="50"/>
      <c r="R69" s="50"/>
      <c r="S69" s="50"/>
      <c r="T69" s="50"/>
      <c r="U69" s="50"/>
      <c r="V69" s="50"/>
      <c r="W69" s="50"/>
      <c r="X69" s="50"/>
      <c r="Y69" s="50"/>
      <c r="Z69" s="50"/>
      <c r="AA69" s="50"/>
      <c r="AB69" s="50"/>
    </row>
    <row r="70" spans="1:28" ht="44.25" customHeight="1">
      <c r="A70" s="50"/>
      <c r="B70" s="279"/>
      <c r="C70" s="72" t="s">
        <v>675</v>
      </c>
      <c r="D70" s="241" t="s">
        <v>676</v>
      </c>
      <c r="E70" s="292"/>
      <c r="F70" s="292"/>
      <c r="G70" s="279"/>
      <c r="H70" s="50"/>
      <c r="I70" s="50"/>
      <c r="J70" s="50"/>
      <c r="K70" s="50"/>
      <c r="L70" s="50"/>
      <c r="M70" s="50"/>
      <c r="N70" s="50"/>
      <c r="O70" s="50"/>
      <c r="P70" s="50"/>
      <c r="Q70" s="50"/>
      <c r="R70" s="50"/>
      <c r="S70" s="50"/>
      <c r="T70" s="50"/>
      <c r="U70" s="50"/>
      <c r="V70" s="50"/>
      <c r="W70" s="50"/>
      <c r="X70" s="50"/>
      <c r="Y70" s="50"/>
      <c r="Z70" s="50"/>
      <c r="AA70" s="50"/>
      <c r="AB70" s="50"/>
    </row>
    <row r="71" spans="1:28" ht="44.25" customHeight="1">
      <c r="A71" s="50"/>
      <c r="B71" s="279"/>
      <c r="C71" s="73" t="s">
        <v>677</v>
      </c>
      <c r="D71" s="241" t="s">
        <v>678</v>
      </c>
      <c r="E71" s="292"/>
      <c r="F71" s="292"/>
      <c r="G71" s="279"/>
      <c r="H71" s="50"/>
      <c r="I71" s="50"/>
      <c r="J71" s="50"/>
      <c r="K71" s="50"/>
      <c r="L71" s="50"/>
      <c r="M71" s="50"/>
      <c r="N71" s="50"/>
      <c r="O71" s="50"/>
      <c r="P71" s="50"/>
      <c r="Q71" s="50"/>
      <c r="R71" s="50"/>
      <c r="S71" s="50"/>
      <c r="T71" s="50"/>
      <c r="U71" s="50"/>
      <c r="V71" s="50"/>
      <c r="W71" s="50"/>
      <c r="X71" s="50"/>
      <c r="Y71" s="50"/>
      <c r="Z71" s="50"/>
      <c r="AA71" s="50"/>
      <c r="AB71" s="50"/>
    </row>
    <row r="72" spans="1:28" ht="13.5" customHeight="1">
      <c r="A72" s="50"/>
      <c r="B72" s="293"/>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row>
    <row r="73" spans="1:28" ht="14.25" customHeight="1">
      <c r="A73" s="160"/>
      <c r="B73" s="74"/>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row>
    <row r="74" spans="1:28" ht="14.25" customHeight="1">
      <c r="A74" s="160"/>
      <c r="B74" s="163"/>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row>
    <row r="75" spans="1:28" ht="14.25" customHeight="1">
      <c r="A75" s="50"/>
      <c r="B75" s="257" t="s">
        <v>679</v>
      </c>
      <c r="C75" s="75" t="s">
        <v>680</v>
      </c>
      <c r="D75" s="50"/>
      <c r="E75" s="50"/>
      <c r="F75" s="50"/>
      <c r="G75" s="50"/>
      <c r="H75" s="50"/>
      <c r="I75" s="50"/>
      <c r="J75" s="50"/>
      <c r="K75" s="50"/>
      <c r="L75" s="50"/>
      <c r="M75" s="50"/>
      <c r="N75" s="50"/>
      <c r="O75" s="50"/>
      <c r="P75" s="50"/>
      <c r="Q75" s="50"/>
      <c r="R75" s="50"/>
      <c r="S75" s="50"/>
      <c r="T75" s="50"/>
      <c r="U75" s="50"/>
      <c r="V75" s="50"/>
      <c r="W75" s="50"/>
      <c r="X75" s="50"/>
      <c r="Y75" s="50"/>
      <c r="Z75" s="50"/>
      <c r="AA75" s="50"/>
      <c r="AB75" s="50"/>
    </row>
    <row r="76" spans="1:28" ht="14.25" customHeight="1">
      <c r="A76" s="50"/>
      <c r="B76" s="279"/>
      <c r="C76" s="64"/>
      <c r="D76" s="76" t="s">
        <v>681</v>
      </c>
      <c r="E76" s="162" t="s">
        <v>682</v>
      </c>
      <c r="F76" s="162" t="s">
        <v>683</v>
      </c>
      <c r="G76" s="50"/>
      <c r="H76" s="50"/>
      <c r="I76" s="50"/>
      <c r="J76" s="50"/>
      <c r="K76" s="50"/>
      <c r="L76" s="50"/>
      <c r="M76" s="50"/>
      <c r="N76" s="50"/>
      <c r="O76" s="50"/>
      <c r="P76" s="50"/>
      <c r="Q76" s="50"/>
      <c r="R76" s="50"/>
      <c r="S76" s="50"/>
      <c r="T76" s="50"/>
      <c r="U76" s="50"/>
      <c r="V76" s="50"/>
      <c r="W76" s="50"/>
      <c r="X76" s="50"/>
      <c r="Y76" s="50"/>
      <c r="Z76" s="50"/>
      <c r="AA76" s="50"/>
      <c r="AB76" s="50"/>
    </row>
    <row r="77" spans="1:28" ht="21.75" customHeight="1">
      <c r="A77" s="50"/>
      <c r="B77" s="279"/>
      <c r="C77" s="77" t="s">
        <v>684</v>
      </c>
      <c r="D77" s="211">
        <v>0.89999999999999991</v>
      </c>
      <c r="E77" s="211">
        <v>0.1</v>
      </c>
      <c r="F77" s="58"/>
      <c r="G77" s="78" t="s">
        <v>685</v>
      </c>
      <c r="H77" s="160" t="s">
        <v>686</v>
      </c>
      <c r="I77" s="160"/>
      <c r="J77" s="50"/>
      <c r="K77" s="50"/>
      <c r="L77" s="50"/>
      <c r="M77" s="50"/>
      <c r="N77" s="50"/>
      <c r="O77" s="50"/>
      <c r="P77" s="50"/>
      <c r="Q77" s="50"/>
      <c r="R77" s="50"/>
      <c r="S77" s="50"/>
      <c r="T77" s="50"/>
      <c r="U77" s="50"/>
      <c r="V77" s="50"/>
      <c r="W77" s="50"/>
      <c r="X77" s="50"/>
      <c r="Y77" s="50"/>
      <c r="Z77" s="50"/>
      <c r="AA77" s="50"/>
      <c r="AB77" s="50"/>
    </row>
    <row r="78" spans="1:28" ht="21.75" customHeight="1">
      <c r="A78" s="50"/>
      <c r="B78" s="279"/>
      <c r="C78" s="77" t="s">
        <v>687</v>
      </c>
      <c r="D78" s="211">
        <v>0.92500000000000004</v>
      </c>
      <c r="E78" s="211">
        <v>7.4999999999999997E-2</v>
      </c>
      <c r="F78" s="58"/>
      <c r="G78" s="78" t="s">
        <v>685</v>
      </c>
      <c r="H78" s="160" t="s">
        <v>688</v>
      </c>
      <c r="I78" s="160"/>
      <c r="J78" s="50"/>
      <c r="K78" s="50"/>
      <c r="L78" s="50"/>
      <c r="M78" s="50"/>
      <c r="N78" s="50"/>
      <c r="O78" s="50"/>
      <c r="P78" s="50"/>
      <c r="Q78" s="50"/>
      <c r="R78" s="50"/>
      <c r="S78" s="50"/>
      <c r="T78" s="50"/>
      <c r="U78" s="50"/>
      <c r="V78" s="50"/>
      <c r="W78" s="50"/>
      <c r="X78" s="50"/>
      <c r="Y78" s="50"/>
      <c r="Z78" s="50"/>
      <c r="AA78" s="50"/>
      <c r="AB78" s="50"/>
    </row>
    <row r="79" spans="1:28" ht="21.75" customHeight="1">
      <c r="A79" s="50"/>
      <c r="B79" s="279"/>
      <c r="C79" s="77" t="s">
        <v>689</v>
      </c>
      <c r="D79" s="211">
        <v>0.72499999999999998</v>
      </c>
      <c r="E79" s="211">
        <v>0.27500000000000002</v>
      </c>
      <c r="F79" s="58"/>
      <c r="G79" s="78" t="s">
        <v>685</v>
      </c>
      <c r="H79" s="160" t="s">
        <v>690</v>
      </c>
      <c r="I79" s="160"/>
      <c r="J79" s="50"/>
      <c r="K79" s="50"/>
      <c r="L79" s="50"/>
      <c r="M79" s="50"/>
      <c r="N79" s="50"/>
      <c r="O79" s="50"/>
      <c r="P79" s="50"/>
      <c r="Q79" s="50"/>
      <c r="R79" s="50"/>
      <c r="S79" s="50"/>
      <c r="T79" s="50"/>
      <c r="U79" s="50"/>
      <c r="V79" s="50"/>
      <c r="W79" s="50"/>
      <c r="X79" s="50"/>
      <c r="Y79" s="50"/>
      <c r="Z79" s="50"/>
      <c r="AA79" s="50"/>
      <c r="AB79" s="50"/>
    </row>
    <row r="80" spans="1:28" ht="21.75" customHeight="1">
      <c r="A80" s="50"/>
      <c r="B80" s="279"/>
      <c r="C80" s="77" t="s">
        <v>691</v>
      </c>
      <c r="D80" s="211">
        <v>0.45</v>
      </c>
      <c r="E80" s="211">
        <v>0.55000000000000004</v>
      </c>
      <c r="F80" s="58"/>
      <c r="G80" s="78" t="s">
        <v>685</v>
      </c>
      <c r="H80" s="160" t="s">
        <v>692</v>
      </c>
      <c r="I80" s="160"/>
      <c r="J80" s="50"/>
      <c r="K80" s="50"/>
      <c r="L80" s="50"/>
      <c r="M80" s="50"/>
      <c r="N80" s="50"/>
      <c r="O80" s="50"/>
      <c r="P80" s="50"/>
      <c r="Q80" s="50"/>
      <c r="R80" s="50"/>
      <c r="S80" s="50"/>
      <c r="T80" s="50"/>
      <c r="U80" s="50"/>
      <c r="V80" s="50"/>
      <c r="W80" s="50"/>
      <c r="X80" s="50"/>
      <c r="Y80" s="50"/>
      <c r="Z80" s="50"/>
      <c r="AA80" s="50"/>
      <c r="AB80" s="50"/>
    </row>
    <row r="81" spans="1:28" ht="21.75" customHeight="1">
      <c r="A81" s="50"/>
      <c r="B81" s="279"/>
      <c r="C81" s="77" t="s">
        <v>693</v>
      </c>
      <c r="D81" s="211">
        <v>0.42499999999999999</v>
      </c>
      <c r="E81" s="211">
        <v>0.57499999999999996</v>
      </c>
      <c r="F81" s="58"/>
      <c r="G81" s="78" t="s">
        <v>685</v>
      </c>
      <c r="H81" s="160" t="s">
        <v>694</v>
      </c>
      <c r="I81" s="160"/>
      <c r="J81" s="50"/>
      <c r="K81" s="50"/>
      <c r="L81" s="50"/>
      <c r="M81" s="50"/>
      <c r="N81" s="50"/>
      <c r="O81" s="50"/>
      <c r="P81" s="50"/>
      <c r="Q81" s="50"/>
      <c r="R81" s="50"/>
      <c r="S81" s="50"/>
      <c r="T81" s="50"/>
      <c r="U81" s="50"/>
      <c r="V81" s="50"/>
      <c r="W81" s="50"/>
      <c r="X81" s="50"/>
      <c r="Y81" s="50"/>
      <c r="Z81" s="50"/>
      <c r="AA81" s="50"/>
      <c r="AB81" s="50"/>
    </row>
    <row r="82" spans="1:28" ht="21.75" customHeight="1">
      <c r="A82" s="50"/>
      <c r="B82" s="279"/>
      <c r="C82" s="77" t="s">
        <v>695</v>
      </c>
      <c r="D82" s="211">
        <v>0.5</v>
      </c>
      <c r="E82" s="211">
        <v>0.5</v>
      </c>
      <c r="F82" s="58"/>
      <c r="G82" s="78" t="s">
        <v>685</v>
      </c>
      <c r="H82" s="160" t="s">
        <v>696</v>
      </c>
      <c r="I82" s="160"/>
      <c r="J82" s="50"/>
      <c r="K82" s="50"/>
      <c r="L82" s="50"/>
      <c r="M82" s="50"/>
      <c r="N82" s="50"/>
      <c r="O82" s="50"/>
      <c r="P82" s="50"/>
      <c r="Q82" s="50"/>
      <c r="R82" s="50"/>
      <c r="S82" s="50"/>
      <c r="T82" s="50"/>
      <c r="U82" s="50"/>
      <c r="V82" s="50"/>
      <c r="W82" s="50"/>
      <c r="X82" s="50"/>
      <c r="Y82" s="50"/>
      <c r="Z82" s="50"/>
      <c r="AA82" s="50"/>
      <c r="AB82" s="50"/>
    </row>
    <row r="83" spans="1:28" ht="21.75" customHeight="1">
      <c r="A83" s="50"/>
      <c r="B83" s="279"/>
      <c r="C83" s="77" t="s">
        <v>697</v>
      </c>
      <c r="D83" s="212">
        <v>0.95</v>
      </c>
      <c r="E83" s="212">
        <v>0.05</v>
      </c>
      <c r="F83" s="79"/>
      <c r="G83" s="78" t="s">
        <v>685</v>
      </c>
      <c r="H83" s="160" t="s">
        <v>698</v>
      </c>
      <c r="I83" s="160"/>
      <c r="J83" s="50"/>
      <c r="K83" s="50"/>
      <c r="L83" s="50"/>
      <c r="M83" s="50"/>
      <c r="N83" s="50"/>
      <c r="O83" s="50"/>
      <c r="P83" s="50"/>
      <c r="Q83" s="50"/>
      <c r="R83" s="50"/>
      <c r="S83" s="50"/>
      <c r="T83" s="50"/>
      <c r="U83" s="50"/>
      <c r="V83" s="50"/>
      <c r="W83" s="50"/>
      <c r="X83" s="50"/>
      <c r="Y83" s="50"/>
      <c r="Z83" s="50"/>
      <c r="AA83" s="50"/>
      <c r="AB83" s="50"/>
    </row>
    <row r="84" spans="1:28" ht="14.25" customHeight="1">
      <c r="A84" s="50"/>
      <c r="B84" s="279"/>
      <c r="C84" s="50"/>
      <c r="D84" s="213"/>
      <c r="E84" s="213"/>
      <c r="F84" s="50"/>
      <c r="G84" s="80"/>
      <c r="H84" s="160"/>
      <c r="I84" s="160"/>
      <c r="J84" s="50"/>
      <c r="K84" s="50"/>
      <c r="L84" s="50"/>
      <c r="M84" s="50"/>
      <c r="N84" s="50"/>
      <c r="O84" s="50"/>
      <c r="P84" s="50"/>
      <c r="Q84" s="50"/>
      <c r="R84" s="50"/>
      <c r="S84" s="50"/>
      <c r="T84" s="50"/>
      <c r="U84" s="50"/>
      <c r="V84" s="50"/>
      <c r="W84" s="50"/>
      <c r="X84" s="50"/>
      <c r="Y84" s="50"/>
      <c r="Z84" s="50"/>
      <c r="AA84" s="50"/>
      <c r="AB84" s="50"/>
    </row>
    <row r="85" spans="1:28" ht="14.25" customHeight="1">
      <c r="A85" s="50"/>
      <c r="B85" s="279"/>
      <c r="C85" s="75" t="s">
        <v>699</v>
      </c>
      <c r="D85" s="213"/>
      <c r="E85" s="213"/>
      <c r="F85" s="50"/>
      <c r="G85" s="80"/>
      <c r="H85" s="50"/>
      <c r="I85" s="160"/>
      <c r="J85" s="50"/>
      <c r="K85" s="50"/>
      <c r="L85" s="50"/>
      <c r="M85" s="50"/>
      <c r="N85" s="50"/>
      <c r="O85" s="50"/>
      <c r="P85" s="50"/>
      <c r="Q85" s="50"/>
      <c r="R85" s="50"/>
      <c r="S85" s="50"/>
      <c r="T85" s="50"/>
      <c r="U85" s="50"/>
      <c r="V85" s="50"/>
      <c r="W85" s="50"/>
      <c r="X85" s="50"/>
      <c r="Y85" s="50"/>
      <c r="Z85" s="50"/>
      <c r="AA85" s="50"/>
      <c r="AB85" s="50"/>
    </row>
    <row r="86" spans="1:28" ht="14.25" customHeight="1">
      <c r="A86" s="50"/>
      <c r="B86" s="279"/>
      <c r="C86" s="64"/>
      <c r="D86" s="214" t="s">
        <v>681</v>
      </c>
      <c r="E86" s="215" t="s">
        <v>682</v>
      </c>
      <c r="F86" s="162" t="s">
        <v>700</v>
      </c>
      <c r="G86" s="80"/>
      <c r="H86" s="50"/>
      <c r="I86" s="50"/>
      <c r="J86" s="50"/>
      <c r="K86" s="50"/>
      <c r="L86" s="50"/>
      <c r="M86" s="50"/>
      <c r="N86" s="50"/>
      <c r="O86" s="50"/>
      <c r="P86" s="50"/>
      <c r="Q86" s="50"/>
      <c r="R86" s="50"/>
      <c r="S86" s="50"/>
      <c r="T86" s="50"/>
      <c r="U86" s="50"/>
      <c r="V86" s="50"/>
      <c r="W86" s="50"/>
      <c r="X86" s="50"/>
      <c r="Y86" s="50"/>
      <c r="Z86" s="50"/>
      <c r="AA86" s="50"/>
      <c r="AB86" s="50"/>
    </row>
    <row r="87" spans="1:28" ht="23.25" customHeight="1">
      <c r="A87" s="50"/>
      <c r="B87" s="279"/>
      <c r="C87" s="50" t="s">
        <v>701</v>
      </c>
      <c r="D87" s="211">
        <v>0.6</v>
      </c>
      <c r="E87" s="211">
        <v>0.4</v>
      </c>
      <c r="F87" s="58"/>
      <c r="G87" s="78" t="s">
        <v>685</v>
      </c>
      <c r="H87" s="160" t="s">
        <v>702</v>
      </c>
      <c r="I87" s="50"/>
      <c r="J87" s="50"/>
      <c r="K87" s="50"/>
      <c r="L87" s="50"/>
      <c r="M87" s="50"/>
      <c r="N87" s="50"/>
      <c r="O87" s="50"/>
      <c r="P87" s="50"/>
      <c r="Q87" s="50"/>
      <c r="R87" s="50"/>
      <c r="S87" s="50"/>
      <c r="T87" s="50"/>
      <c r="U87" s="50"/>
      <c r="V87" s="50"/>
      <c r="W87" s="50"/>
      <c r="X87" s="50"/>
      <c r="Y87" s="50"/>
      <c r="Z87" s="50"/>
      <c r="AA87" s="50"/>
      <c r="AB87" s="50"/>
    </row>
    <row r="88" spans="1:28" ht="23.25" customHeight="1">
      <c r="A88" s="50"/>
      <c r="B88" s="279"/>
      <c r="C88" s="50" t="s">
        <v>703</v>
      </c>
      <c r="D88" s="211">
        <v>0.82499999999999996</v>
      </c>
      <c r="E88" s="211">
        <v>0.17499999999999999</v>
      </c>
      <c r="F88" s="58"/>
      <c r="G88" s="78" t="s">
        <v>685</v>
      </c>
      <c r="H88" s="160" t="s">
        <v>704</v>
      </c>
      <c r="I88" s="50"/>
      <c r="J88" s="50"/>
      <c r="K88" s="50"/>
      <c r="L88" s="50"/>
      <c r="M88" s="50"/>
      <c r="N88" s="50"/>
      <c r="O88" s="50"/>
      <c r="P88" s="50"/>
      <c r="Q88" s="50"/>
      <c r="R88" s="50"/>
      <c r="S88" s="50"/>
      <c r="T88" s="50"/>
      <c r="U88" s="50"/>
      <c r="V88" s="50"/>
      <c r="W88" s="50"/>
      <c r="X88" s="50"/>
      <c r="Y88" s="50"/>
      <c r="Z88" s="50"/>
      <c r="AA88" s="50"/>
      <c r="AB88" s="50"/>
    </row>
    <row r="89" spans="1:28" ht="23.25" customHeight="1">
      <c r="A89" s="50"/>
      <c r="B89" s="279"/>
      <c r="C89" s="50" t="s">
        <v>705</v>
      </c>
      <c r="D89" s="211">
        <v>0.92500000000000004</v>
      </c>
      <c r="E89" s="211">
        <v>7.4999999999999997E-2</v>
      </c>
      <c r="F89" s="58"/>
      <c r="G89" s="78" t="s">
        <v>685</v>
      </c>
      <c r="H89" s="160" t="s">
        <v>706</v>
      </c>
      <c r="I89" s="50"/>
      <c r="J89" s="50"/>
      <c r="K89" s="50"/>
      <c r="L89" s="50"/>
      <c r="M89" s="50"/>
      <c r="N89" s="50"/>
      <c r="O89" s="50"/>
      <c r="P89" s="50"/>
      <c r="Q89" s="50"/>
      <c r="R89" s="50"/>
      <c r="S89" s="50"/>
      <c r="T89" s="50"/>
      <c r="U89" s="50"/>
      <c r="V89" s="50"/>
      <c r="W89" s="50"/>
      <c r="X89" s="50"/>
      <c r="Y89" s="50"/>
      <c r="Z89" s="50"/>
      <c r="AA89" s="50"/>
      <c r="AB89" s="50"/>
    </row>
    <row r="90" spans="1:28" ht="23.25" customHeight="1">
      <c r="A90" s="50"/>
      <c r="B90" s="279"/>
      <c r="C90" s="50" t="s">
        <v>707</v>
      </c>
      <c r="D90" s="211">
        <v>0.8</v>
      </c>
      <c r="E90" s="211">
        <v>0.2</v>
      </c>
      <c r="F90" s="58"/>
      <c r="G90" s="78" t="s">
        <v>685</v>
      </c>
      <c r="H90" s="160" t="s">
        <v>708</v>
      </c>
      <c r="I90" s="50"/>
      <c r="J90" s="50"/>
      <c r="K90" s="50"/>
      <c r="L90" s="50"/>
      <c r="M90" s="50"/>
      <c r="N90" s="50"/>
      <c r="O90" s="50"/>
      <c r="P90" s="50"/>
      <c r="Q90" s="50"/>
      <c r="R90" s="50"/>
      <c r="S90" s="50"/>
      <c r="T90" s="50"/>
      <c r="U90" s="50"/>
      <c r="V90" s="50"/>
      <c r="W90" s="50"/>
      <c r="X90" s="50"/>
      <c r="Y90" s="50"/>
      <c r="Z90" s="50"/>
      <c r="AA90" s="50"/>
      <c r="AB90" s="50"/>
    </row>
    <row r="91" spans="1:28" ht="23.25" customHeight="1">
      <c r="A91" s="50"/>
      <c r="B91" s="279"/>
      <c r="C91" s="50" t="s">
        <v>709</v>
      </c>
      <c r="D91" s="211">
        <v>0.97499999999999998</v>
      </c>
      <c r="E91" s="211">
        <v>2.5000000000000001E-2</v>
      </c>
      <c r="F91" s="58"/>
      <c r="G91" s="78" t="s">
        <v>685</v>
      </c>
      <c r="H91" s="160" t="s">
        <v>710</v>
      </c>
      <c r="I91" s="50"/>
      <c r="J91" s="50"/>
      <c r="K91" s="50"/>
      <c r="L91" s="50"/>
      <c r="M91" s="50"/>
      <c r="N91" s="50"/>
      <c r="O91" s="50"/>
      <c r="P91" s="50"/>
      <c r="Q91" s="50"/>
      <c r="R91" s="50"/>
      <c r="S91" s="50"/>
      <c r="T91" s="50"/>
      <c r="U91" s="50"/>
      <c r="V91" s="50"/>
      <c r="W91" s="50"/>
      <c r="X91" s="50"/>
      <c r="Y91" s="50"/>
      <c r="Z91" s="50"/>
      <c r="AA91" s="50"/>
      <c r="AB91" s="50"/>
    </row>
    <row r="92" spans="1:28" ht="23.25" customHeight="1">
      <c r="A92" s="50"/>
      <c r="B92" s="279"/>
      <c r="C92" s="50" t="s">
        <v>711</v>
      </c>
      <c r="D92" s="211">
        <v>0.57499999999999996</v>
      </c>
      <c r="E92" s="211">
        <v>0.42499999999999999</v>
      </c>
      <c r="F92" s="58"/>
      <c r="G92" s="78" t="s">
        <v>685</v>
      </c>
      <c r="H92" s="160" t="s">
        <v>712</v>
      </c>
      <c r="I92" s="50"/>
      <c r="J92" s="50"/>
      <c r="K92" s="50"/>
      <c r="L92" s="50"/>
      <c r="M92" s="50"/>
      <c r="N92" s="50"/>
      <c r="O92" s="50"/>
      <c r="P92" s="50"/>
      <c r="Q92" s="50"/>
      <c r="R92" s="50"/>
      <c r="S92" s="50"/>
      <c r="T92" s="50"/>
      <c r="U92" s="50"/>
      <c r="V92" s="50"/>
      <c r="W92" s="50"/>
      <c r="X92" s="50"/>
      <c r="Y92" s="50"/>
      <c r="Z92" s="50"/>
      <c r="AA92" s="50"/>
      <c r="AB92" s="50"/>
    </row>
    <row r="93" spans="1:28" ht="23.25" customHeight="1">
      <c r="A93" s="50"/>
      <c r="B93" s="279"/>
      <c r="C93" s="50" t="s">
        <v>713</v>
      </c>
      <c r="D93" s="211">
        <v>0.97499999999999998</v>
      </c>
      <c r="E93" s="211">
        <v>2.5000000000000001E-2</v>
      </c>
      <c r="F93" s="58"/>
      <c r="G93" s="78" t="s">
        <v>685</v>
      </c>
      <c r="H93" s="160" t="s">
        <v>714</v>
      </c>
      <c r="I93" s="50"/>
      <c r="J93" s="50"/>
      <c r="K93" s="50"/>
      <c r="L93" s="50"/>
      <c r="M93" s="50"/>
      <c r="N93" s="50"/>
      <c r="O93" s="50"/>
      <c r="P93" s="50"/>
      <c r="Q93" s="50"/>
      <c r="R93" s="50"/>
      <c r="S93" s="50"/>
      <c r="T93" s="50"/>
      <c r="U93" s="50"/>
      <c r="V93" s="50"/>
      <c r="W93" s="50"/>
      <c r="X93" s="50"/>
      <c r="Y93" s="50"/>
      <c r="Z93" s="50"/>
      <c r="AA93" s="50"/>
      <c r="AB93" s="50"/>
    </row>
    <row r="94" spans="1:28" ht="23.25" customHeight="1">
      <c r="A94" s="50"/>
      <c r="B94" s="279"/>
      <c r="C94" s="50" t="s">
        <v>715</v>
      </c>
      <c r="D94" s="211">
        <v>0.82499999999999996</v>
      </c>
      <c r="E94" s="211">
        <v>0.17499999999999999</v>
      </c>
      <c r="F94" s="58"/>
      <c r="G94" s="78" t="s">
        <v>685</v>
      </c>
      <c r="H94" s="160" t="s">
        <v>716</v>
      </c>
      <c r="I94" s="50"/>
      <c r="J94" s="50"/>
      <c r="K94" s="50"/>
      <c r="L94" s="50"/>
      <c r="M94" s="50"/>
      <c r="N94" s="50"/>
      <c r="O94" s="50"/>
      <c r="P94" s="50"/>
      <c r="Q94" s="50"/>
      <c r="R94" s="50"/>
      <c r="S94" s="50"/>
      <c r="T94" s="50"/>
      <c r="U94" s="50"/>
      <c r="V94" s="50"/>
      <c r="W94" s="50"/>
      <c r="X94" s="50"/>
      <c r="Y94" s="50"/>
      <c r="Z94" s="50"/>
      <c r="AA94" s="50"/>
      <c r="AB94" s="50"/>
    </row>
    <row r="95" spans="1:28" ht="14.25" customHeight="1">
      <c r="A95" s="50"/>
      <c r="B95" s="53"/>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row>
    <row r="96" spans="1:28" ht="14.25" customHeight="1">
      <c r="A96" s="51"/>
      <c r="B96" s="51"/>
      <c r="C96" s="52"/>
      <c r="D96" s="52"/>
      <c r="E96" s="52"/>
      <c r="F96" s="52"/>
      <c r="G96" s="52"/>
      <c r="H96" s="52"/>
      <c r="I96" s="52"/>
      <c r="J96" s="52"/>
      <c r="K96" s="50"/>
      <c r="L96" s="50"/>
      <c r="M96" s="50"/>
      <c r="N96" s="50"/>
      <c r="O96" s="50"/>
      <c r="P96" s="50"/>
      <c r="Q96" s="50"/>
      <c r="R96" s="50"/>
      <c r="S96" s="50"/>
      <c r="T96" s="50"/>
      <c r="U96" s="50"/>
      <c r="V96" s="50"/>
      <c r="W96" s="50"/>
      <c r="X96" s="50"/>
      <c r="Y96" s="50"/>
      <c r="Z96" s="50"/>
      <c r="AA96" s="50"/>
      <c r="AB96" s="50"/>
    </row>
    <row r="97" spans="1:28" ht="14.25" customHeight="1">
      <c r="A97" s="53"/>
      <c r="B97" s="53"/>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row>
    <row r="98" spans="1:28" ht="24.6">
      <c r="A98" s="50"/>
      <c r="B98" s="150" t="s">
        <v>717</v>
      </c>
      <c r="C98" s="151"/>
      <c r="D98" s="151"/>
      <c r="E98" s="151"/>
      <c r="F98" s="151"/>
      <c r="G98" s="151"/>
      <c r="H98" s="151"/>
      <c r="I98" s="151"/>
      <c r="J98" s="50"/>
      <c r="K98" s="50"/>
      <c r="L98" s="50"/>
      <c r="M98" s="50"/>
      <c r="N98" s="50"/>
      <c r="O98" s="50"/>
      <c r="P98" s="50"/>
      <c r="Q98" s="50"/>
      <c r="R98" s="50"/>
      <c r="S98" s="50"/>
      <c r="T98" s="50"/>
      <c r="U98" s="50"/>
      <c r="V98" s="50"/>
      <c r="W98" s="50"/>
      <c r="X98" s="50"/>
      <c r="Y98" s="50"/>
      <c r="Z98" s="50"/>
      <c r="AA98" s="50"/>
      <c r="AB98" s="50"/>
    </row>
    <row r="99" spans="1:28" ht="25.5" customHeight="1">
      <c r="A99" s="61"/>
      <c r="B99" s="81" t="s">
        <v>660</v>
      </c>
      <c r="C99" s="164" t="s">
        <v>718</v>
      </c>
      <c r="D99" s="165"/>
      <c r="E99" s="165"/>
      <c r="F99" s="165"/>
      <c r="G99" s="165"/>
      <c r="H99" s="165"/>
      <c r="I99" s="165"/>
      <c r="J99" s="61"/>
      <c r="K99" s="61"/>
      <c r="L99" s="61"/>
      <c r="M99" s="61"/>
      <c r="N99" s="61"/>
      <c r="O99" s="61"/>
      <c r="P99" s="61"/>
      <c r="Q99" s="61"/>
      <c r="R99" s="61"/>
      <c r="S99" s="61"/>
      <c r="T99" s="61"/>
      <c r="U99" s="61"/>
      <c r="V99" s="61"/>
      <c r="W99" s="61"/>
      <c r="X99" s="61"/>
      <c r="Y99" s="61"/>
      <c r="Z99" s="61"/>
      <c r="AA99" s="61"/>
      <c r="AB99" s="61"/>
    </row>
    <row r="100" spans="1:28" ht="25.5" customHeight="1">
      <c r="A100" s="61"/>
      <c r="B100" s="50"/>
      <c r="C100" s="50"/>
      <c r="D100" s="50"/>
      <c r="E100" s="50"/>
      <c r="F100" s="50"/>
      <c r="G100" s="82"/>
      <c r="H100" s="82"/>
      <c r="I100" s="82"/>
      <c r="J100" s="82"/>
      <c r="K100" s="82"/>
      <c r="L100" s="82"/>
      <c r="M100" s="82"/>
      <c r="N100" s="82"/>
      <c r="O100" s="82"/>
      <c r="P100" s="82"/>
      <c r="Q100" s="82"/>
      <c r="R100" s="82"/>
      <c r="S100" s="82"/>
      <c r="T100" s="82"/>
      <c r="U100" s="82"/>
      <c r="V100" s="82"/>
      <c r="W100" s="82"/>
      <c r="X100" s="82"/>
      <c r="Y100" s="82"/>
      <c r="Z100" s="82"/>
      <c r="AA100" s="82"/>
      <c r="AB100" s="82"/>
    </row>
    <row r="101" spans="1:28" ht="31.5" customHeight="1">
      <c r="A101" s="160"/>
      <c r="B101" s="257" t="s">
        <v>719</v>
      </c>
      <c r="C101" s="166"/>
      <c r="D101" s="83" t="s">
        <v>720</v>
      </c>
      <c r="E101" s="249" t="s">
        <v>610</v>
      </c>
      <c r="F101" s="294"/>
      <c r="G101" s="294"/>
      <c r="H101" s="82"/>
      <c r="I101" s="82"/>
      <c r="J101" s="82"/>
      <c r="K101" s="82"/>
      <c r="L101" s="82"/>
      <c r="M101" s="82"/>
      <c r="N101" s="82"/>
      <c r="O101" s="82"/>
      <c r="P101" s="82"/>
      <c r="Q101" s="82"/>
      <c r="R101" s="82"/>
      <c r="S101" s="82"/>
      <c r="T101" s="82"/>
      <c r="U101" s="82"/>
      <c r="V101" s="82"/>
      <c r="W101" s="82"/>
      <c r="X101" s="82"/>
      <c r="Y101" s="82"/>
      <c r="Z101" s="82"/>
      <c r="AA101" s="82"/>
      <c r="AB101" s="82"/>
    </row>
    <row r="102" spans="1:28" ht="22.5" customHeight="1">
      <c r="A102" s="160"/>
      <c r="B102" s="293"/>
      <c r="C102" s="166" t="s">
        <v>721</v>
      </c>
      <c r="D102" s="84">
        <f>1/19.27</f>
        <v>5.1894135962636222E-2</v>
      </c>
      <c r="E102" s="250" t="s">
        <v>722</v>
      </c>
      <c r="F102" s="295"/>
      <c r="G102" s="295"/>
      <c r="H102" s="167"/>
      <c r="I102" s="82"/>
      <c r="J102" s="82"/>
      <c r="K102" s="82"/>
      <c r="L102" s="82"/>
      <c r="M102" s="82"/>
      <c r="N102" s="82"/>
      <c r="O102" s="82"/>
      <c r="P102" s="82"/>
      <c r="Q102" s="82"/>
      <c r="R102" s="82"/>
      <c r="S102" s="82"/>
      <c r="T102" s="82"/>
      <c r="U102" s="82"/>
      <c r="V102" s="82"/>
      <c r="W102" s="82"/>
      <c r="X102" s="82"/>
      <c r="Y102" s="82"/>
      <c r="Z102" s="82"/>
      <c r="AA102" s="82"/>
      <c r="AB102" s="82"/>
    </row>
    <row r="103" spans="1:28" ht="12.75" customHeight="1">
      <c r="A103" s="160"/>
      <c r="B103" s="50"/>
      <c r="C103" s="50"/>
      <c r="D103" s="50"/>
      <c r="E103" s="50"/>
      <c r="F103" s="50"/>
      <c r="G103" s="50"/>
      <c r="H103" s="85"/>
      <c r="I103" s="82"/>
      <c r="J103" s="82"/>
      <c r="K103" s="82"/>
      <c r="L103" s="82"/>
      <c r="M103" s="82"/>
      <c r="N103" s="82"/>
      <c r="O103" s="82"/>
      <c r="P103" s="82"/>
      <c r="Q103" s="82"/>
      <c r="R103" s="82"/>
      <c r="S103" s="82"/>
      <c r="T103" s="82"/>
      <c r="U103" s="82"/>
      <c r="V103" s="82"/>
      <c r="W103" s="82"/>
      <c r="X103" s="82"/>
      <c r="Y103" s="82"/>
      <c r="Z103" s="82"/>
      <c r="AA103" s="82"/>
      <c r="AB103" s="82"/>
    </row>
    <row r="104" spans="1:28" ht="12.75" customHeight="1">
      <c r="A104" s="160"/>
      <c r="B104" s="50"/>
      <c r="C104" s="50"/>
      <c r="D104" s="50"/>
      <c r="E104" s="50"/>
      <c r="F104" s="50"/>
      <c r="G104" s="50"/>
      <c r="H104" s="50"/>
      <c r="I104" s="50"/>
      <c r="J104" s="50"/>
      <c r="K104" s="160"/>
      <c r="L104" s="160"/>
      <c r="M104" s="160"/>
      <c r="N104" s="160"/>
      <c r="O104" s="160"/>
      <c r="P104" s="160"/>
      <c r="Q104" s="160"/>
      <c r="R104" s="160"/>
      <c r="S104" s="160"/>
      <c r="T104" s="160"/>
      <c r="U104" s="160"/>
      <c r="V104" s="160"/>
      <c r="W104" s="160"/>
      <c r="X104" s="160"/>
      <c r="Y104" s="160"/>
      <c r="Z104" s="160"/>
      <c r="AA104" s="160"/>
      <c r="AB104" s="160"/>
    </row>
    <row r="105" spans="1:28" ht="12.75" customHeight="1">
      <c r="A105" s="160"/>
      <c r="B105" s="261" t="s">
        <v>723</v>
      </c>
      <c r="C105" s="50"/>
      <c r="D105" s="50"/>
      <c r="E105" s="50"/>
      <c r="F105" s="50"/>
      <c r="G105" s="50"/>
      <c r="H105" s="50"/>
      <c r="I105" s="50"/>
      <c r="J105" s="50"/>
      <c r="K105" s="160"/>
      <c r="L105" s="160"/>
      <c r="M105" s="160"/>
      <c r="N105" s="160"/>
      <c r="O105" s="160"/>
      <c r="P105" s="160"/>
      <c r="Q105" s="160"/>
      <c r="R105" s="160"/>
      <c r="S105" s="160"/>
      <c r="T105" s="160"/>
      <c r="U105" s="160"/>
      <c r="V105" s="160"/>
      <c r="W105" s="160"/>
      <c r="X105" s="160"/>
      <c r="Y105" s="160"/>
      <c r="Z105" s="160"/>
      <c r="AA105" s="160"/>
      <c r="AB105" s="160"/>
    </row>
    <row r="106" spans="1:28" ht="18" customHeight="1">
      <c r="A106" s="50"/>
      <c r="B106" s="279"/>
      <c r="C106" s="75" t="s">
        <v>724</v>
      </c>
      <c r="D106" s="76" t="s">
        <v>725</v>
      </c>
      <c r="E106" s="76" t="s">
        <v>726</v>
      </c>
      <c r="F106" s="168" t="s">
        <v>660</v>
      </c>
      <c r="G106" s="50"/>
      <c r="H106" s="50"/>
      <c r="I106" s="50"/>
      <c r="J106" s="50"/>
      <c r="K106" s="50"/>
      <c r="L106" s="50"/>
      <c r="M106" s="50"/>
      <c r="N106" s="50"/>
      <c r="O106" s="50"/>
      <c r="P106" s="50"/>
      <c r="Q106" s="50"/>
      <c r="R106" s="50"/>
      <c r="S106" s="50"/>
      <c r="T106" s="50"/>
      <c r="U106" s="50"/>
      <c r="V106" s="50"/>
      <c r="W106" s="50"/>
      <c r="X106" s="50"/>
      <c r="Y106" s="50"/>
      <c r="Z106" s="50"/>
      <c r="AA106" s="50"/>
      <c r="AB106" s="50"/>
    </row>
    <row r="107" spans="1:28" ht="30" customHeight="1">
      <c r="A107" s="50"/>
      <c r="B107" s="279"/>
      <c r="C107" s="61" t="s">
        <v>727</v>
      </c>
      <c r="D107" s="216">
        <v>11841.763909199997</v>
      </c>
      <c r="E107" s="217">
        <f t="shared" ref="E107:E112" si="4">D107*$D$102</f>
        <v>614.51810634146329</v>
      </c>
      <c r="F107" s="251" t="s">
        <v>728</v>
      </c>
      <c r="G107" s="280"/>
      <c r="H107" s="280"/>
      <c r="I107" s="50"/>
      <c r="J107" s="50"/>
      <c r="K107" s="50"/>
      <c r="L107" s="50"/>
      <c r="M107" s="50"/>
      <c r="N107" s="50"/>
      <c r="O107" s="50"/>
      <c r="P107" s="50"/>
      <c r="Q107" s="50"/>
      <c r="R107" s="50"/>
      <c r="S107" s="50"/>
      <c r="T107" s="50"/>
      <c r="U107" s="50"/>
      <c r="V107" s="50"/>
      <c r="W107" s="50"/>
      <c r="X107" s="50"/>
      <c r="Y107" s="50"/>
      <c r="Z107" s="50"/>
      <c r="AA107" s="50"/>
      <c r="AB107" s="50"/>
    </row>
    <row r="108" spans="1:28" ht="30" customHeight="1">
      <c r="A108" s="50"/>
      <c r="B108" s="279"/>
      <c r="C108" s="61" t="s">
        <v>729</v>
      </c>
      <c r="D108" s="216">
        <v>7466.666666666667</v>
      </c>
      <c r="E108" s="217">
        <f t="shared" si="4"/>
        <v>387.47621518768381</v>
      </c>
      <c r="F108" s="280"/>
      <c r="G108" s="280"/>
      <c r="H108" s="280"/>
      <c r="I108" s="50"/>
      <c r="J108" s="50"/>
      <c r="K108" s="50"/>
      <c r="L108" s="50"/>
      <c r="M108" s="50"/>
      <c r="N108" s="50"/>
      <c r="O108" s="50"/>
      <c r="P108" s="50"/>
      <c r="Q108" s="50"/>
      <c r="R108" s="50"/>
      <c r="S108" s="50"/>
      <c r="T108" s="50"/>
      <c r="U108" s="50"/>
      <c r="V108" s="50"/>
      <c r="W108" s="50"/>
      <c r="X108" s="50"/>
      <c r="Y108" s="50"/>
      <c r="Z108" s="50"/>
      <c r="AA108" s="50"/>
      <c r="AB108" s="50"/>
    </row>
    <row r="109" spans="1:28" ht="30" customHeight="1">
      <c r="A109" s="50"/>
      <c r="B109" s="279"/>
      <c r="C109" s="61" t="s">
        <v>730</v>
      </c>
      <c r="D109" s="216">
        <v>1533.3333333333333</v>
      </c>
      <c r="E109" s="217">
        <f t="shared" si="4"/>
        <v>79.571008476042209</v>
      </c>
      <c r="F109" s="280"/>
      <c r="G109" s="280"/>
      <c r="H109" s="280"/>
      <c r="I109" s="50"/>
      <c r="J109" s="50"/>
      <c r="K109" s="50"/>
      <c r="L109" s="50"/>
      <c r="M109" s="50"/>
      <c r="N109" s="50"/>
      <c r="O109" s="50"/>
      <c r="P109" s="50"/>
      <c r="Q109" s="50"/>
      <c r="R109" s="50"/>
      <c r="S109" s="50"/>
      <c r="T109" s="50"/>
      <c r="U109" s="50"/>
      <c r="V109" s="50"/>
      <c r="W109" s="50"/>
      <c r="X109" s="50"/>
      <c r="Y109" s="50"/>
      <c r="Z109" s="50"/>
      <c r="AA109" s="50"/>
      <c r="AB109" s="50"/>
    </row>
    <row r="110" spans="1:28" ht="30" customHeight="1">
      <c r="A110" s="50"/>
      <c r="B110" s="279"/>
      <c r="C110" s="61" t="s">
        <v>731</v>
      </c>
      <c r="D110" s="216">
        <v>294.44444444444446</v>
      </c>
      <c r="E110" s="217">
        <f t="shared" si="4"/>
        <v>15.279940033442887</v>
      </c>
      <c r="F110" s="280"/>
      <c r="G110" s="280"/>
      <c r="H110" s="280"/>
      <c r="I110" s="50"/>
      <c r="J110" s="50"/>
      <c r="K110" s="50"/>
      <c r="L110" s="50"/>
      <c r="M110" s="50"/>
      <c r="N110" s="50"/>
      <c r="O110" s="50"/>
      <c r="P110" s="50"/>
      <c r="Q110" s="50"/>
      <c r="R110" s="50"/>
      <c r="S110" s="50"/>
      <c r="T110" s="50"/>
      <c r="U110" s="50"/>
      <c r="V110" s="50"/>
      <c r="W110" s="50"/>
      <c r="X110" s="50"/>
      <c r="Y110" s="50"/>
      <c r="Z110" s="50"/>
      <c r="AA110" s="50"/>
      <c r="AB110" s="50"/>
    </row>
    <row r="111" spans="1:28" ht="30" customHeight="1">
      <c r="A111" s="50"/>
      <c r="B111" s="279"/>
      <c r="C111" s="61" t="s">
        <v>732</v>
      </c>
      <c r="D111" s="216">
        <v>558.9383333333335</v>
      </c>
      <c r="E111" s="217">
        <f t="shared" si="4"/>
        <v>29.005621864729296</v>
      </c>
      <c r="F111" s="280"/>
      <c r="G111" s="280"/>
      <c r="H111" s="280"/>
      <c r="I111" s="50"/>
      <c r="J111" s="50"/>
      <c r="K111" s="50"/>
      <c r="L111" s="50"/>
      <c r="M111" s="50"/>
      <c r="N111" s="50"/>
      <c r="O111" s="50"/>
      <c r="P111" s="50"/>
      <c r="Q111" s="50"/>
      <c r="R111" s="50"/>
      <c r="S111" s="50"/>
      <c r="T111" s="50"/>
      <c r="U111" s="50"/>
      <c r="V111" s="50"/>
      <c r="W111" s="50"/>
      <c r="X111" s="50"/>
      <c r="Y111" s="50"/>
      <c r="Z111" s="50"/>
      <c r="AA111" s="50"/>
      <c r="AB111" s="50"/>
    </row>
    <row r="112" spans="1:28" ht="30" customHeight="1">
      <c r="A112" s="50"/>
      <c r="B112" s="279"/>
      <c r="C112" s="86" t="s">
        <v>733</v>
      </c>
      <c r="D112" s="218">
        <v>2169.5100000000002</v>
      </c>
      <c r="E112" s="219">
        <f t="shared" si="4"/>
        <v>112.58484691229891</v>
      </c>
      <c r="F112" s="280"/>
      <c r="G112" s="280"/>
      <c r="H112" s="280"/>
      <c r="I112" s="50"/>
      <c r="J112" s="50"/>
      <c r="K112" s="50"/>
      <c r="L112" s="50"/>
      <c r="M112" s="50"/>
      <c r="N112" s="50"/>
      <c r="O112" s="50"/>
      <c r="P112" s="50"/>
      <c r="Q112" s="50"/>
      <c r="R112" s="50"/>
      <c r="S112" s="50"/>
      <c r="T112" s="50"/>
      <c r="U112" s="50"/>
      <c r="V112" s="50"/>
      <c r="W112" s="50"/>
      <c r="X112" s="50"/>
      <c r="Y112" s="50"/>
      <c r="Z112" s="50"/>
      <c r="AA112" s="50"/>
      <c r="AB112" s="50"/>
    </row>
    <row r="113" spans="1:28" ht="29.25" customHeight="1">
      <c r="A113" s="50"/>
      <c r="B113" s="279"/>
      <c r="C113" s="61" t="s">
        <v>734</v>
      </c>
      <c r="D113" s="220">
        <f>SUM(D107:D112)</f>
        <v>23864.656686977774</v>
      </c>
      <c r="E113" s="220">
        <f t="shared" ref="D113:E113" si="5">SUM(E107:E112)</f>
        <v>1238.4357388156604</v>
      </c>
      <c r="F113" s="252" t="s">
        <v>735</v>
      </c>
      <c r="G113" s="280"/>
      <c r="H113" s="280"/>
      <c r="I113" s="50"/>
      <c r="J113" s="50"/>
      <c r="K113" s="50"/>
      <c r="L113" s="50"/>
      <c r="M113" s="50"/>
      <c r="N113" s="50"/>
      <c r="O113" s="50"/>
      <c r="P113" s="50"/>
      <c r="Q113" s="50"/>
      <c r="R113" s="50"/>
      <c r="S113" s="50"/>
      <c r="T113" s="50"/>
      <c r="U113" s="50"/>
      <c r="V113" s="50"/>
      <c r="W113" s="50"/>
      <c r="X113" s="50"/>
      <c r="Y113" s="50"/>
      <c r="Z113" s="50"/>
      <c r="AA113" s="50"/>
      <c r="AB113" s="50"/>
    </row>
    <row r="114" spans="1:28" ht="33.75" customHeight="1">
      <c r="A114" s="50"/>
      <c r="B114" s="279"/>
      <c r="C114" s="50"/>
      <c r="D114" s="253"/>
      <c r="E114" s="279"/>
      <c r="F114" s="279"/>
      <c r="G114" s="279"/>
      <c r="H114" s="279"/>
      <c r="I114" s="50"/>
      <c r="J114" s="50"/>
      <c r="K114" s="50"/>
      <c r="L114" s="50"/>
      <c r="M114" s="50"/>
      <c r="N114" s="50"/>
      <c r="O114" s="50"/>
      <c r="P114" s="50"/>
      <c r="Q114" s="50"/>
      <c r="R114" s="50"/>
      <c r="S114" s="50"/>
      <c r="T114" s="50"/>
      <c r="U114" s="50"/>
      <c r="V114" s="50"/>
      <c r="W114" s="50"/>
      <c r="X114" s="50"/>
      <c r="Y114" s="50"/>
      <c r="Z114" s="50"/>
      <c r="AA114" s="50"/>
      <c r="AB114" s="50"/>
    </row>
    <row r="115" spans="1:28" ht="14.25" customHeight="1">
      <c r="A115" s="50"/>
      <c r="B115" s="279"/>
      <c r="C115" s="50"/>
      <c r="D115" s="50"/>
      <c r="E115" s="50"/>
      <c r="F115" s="66"/>
      <c r="G115" s="66"/>
      <c r="H115" s="66"/>
      <c r="I115" s="50"/>
      <c r="J115" s="50"/>
      <c r="K115" s="50"/>
      <c r="L115" s="50"/>
      <c r="M115" s="50"/>
      <c r="N115" s="50"/>
      <c r="O115" s="50"/>
      <c r="P115" s="50"/>
      <c r="Q115" s="50"/>
      <c r="R115" s="50"/>
      <c r="S115" s="50"/>
      <c r="T115" s="50"/>
      <c r="U115" s="50"/>
      <c r="V115" s="50"/>
      <c r="W115" s="50"/>
      <c r="X115" s="50"/>
      <c r="Y115" s="50"/>
      <c r="Z115" s="50"/>
      <c r="AA115" s="50"/>
      <c r="AB115" s="50"/>
    </row>
    <row r="116" spans="1:28" ht="12" customHeight="1">
      <c r="A116" s="50"/>
      <c r="B116" s="279"/>
      <c r="C116" s="61"/>
      <c r="D116" s="87"/>
      <c r="E116" s="50"/>
      <c r="F116" s="67"/>
      <c r="G116" s="50"/>
      <c r="H116" s="50"/>
      <c r="I116" s="50"/>
      <c r="J116" s="50"/>
      <c r="K116" s="50"/>
      <c r="L116" s="50"/>
      <c r="M116" s="50"/>
      <c r="N116" s="50"/>
      <c r="O116" s="50"/>
      <c r="P116" s="50"/>
      <c r="Q116" s="50"/>
      <c r="R116" s="50"/>
      <c r="S116" s="50"/>
      <c r="T116" s="50"/>
      <c r="U116" s="50"/>
      <c r="V116" s="50"/>
      <c r="W116" s="50"/>
      <c r="X116" s="50"/>
      <c r="Y116" s="50"/>
      <c r="Z116" s="50"/>
      <c r="AA116" s="50"/>
      <c r="AB116" s="50"/>
    </row>
    <row r="117" spans="1:28" ht="21" customHeight="1">
      <c r="A117" s="50"/>
      <c r="B117" s="279"/>
      <c r="C117" s="75" t="s">
        <v>736</v>
      </c>
      <c r="D117" s="155" t="s">
        <v>737</v>
      </c>
      <c r="E117" s="76" t="s">
        <v>738</v>
      </c>
      <c r="F117" s="61"/>
      <c r="G117" s="50"/>
      <c r="H117" s="50"/>
      <c r="I117" s="50"/>
      <c r="J117" s="50"/>
      <c r="K117" s="50"/>
      <c r="L117" s="50"/>
      <c r="M117" s="50"/>
      <c r="N117" s="50"/>
      <c r="O117" s="50"/>
      <c r="P117" s="50"/>
      <c r="Q117" s="50"/>
      <c r="R117" s="50"/>
      <c r="S117" s="50"/>
      <c r="T117" s="50"/>
      <c r="U117" s="50"/>
      <c r="V117" s="50"/>
      <c r="W117" s="50"/>
      <c r="X117" s="50"/>
      <c r="Y117" s="50"/>
      <c r="Z117" s="50"/>
      <c r="AA117" s="50"/>
      <c r="AB117" s="50"/>
    </row>
    <row r="118" spans="1:28" ht="28.5" customHeight="1">
      <c r="A118" s="50"/>
      <c r="B118" s="279"/>
      <c r="C118" s="61" t="s">
        <v>739</v>
      </c>
      <c r="D118" s="276">
        <f>D113/D135</f>
        <v>14822.768128557624</v>
      </c>
      <c r="E118" s="70">
        <f>E113/D135</f>
        <v>769.21474460600018</v>
      </c>
      <c r="F118" s="251" t="s">
        <v>740</v>
      </c>
      <c r="G118" s="280"/>
      <c r="H118" s="280"/>
      <c r="I118" s="50"/>
      <c r="J118" s="50"/>
      <c r="K118" s="50"/>
      <c r="L118" s="50"/>
      <c r="M118" s="50"/>
      <c r="N118" s="50"/>
      <c r="O118" s="50"/>
      <c r="P118" s="50"/>
      <c r="Q118" s="50"/>
      <c r="R118" s="50"/>
      <c r="S118" s="50"/>
      <c r="T118" s="50"/>
      <c r="U118" s="50"/>
      <c r="V118" s="50"/>
      <c r="W118" s="50"/>
      <c r="X118" s="50"/>
      <c r="Y118" s="50"/>
      <c r="Z118" s="50"/>
      <c r="AA118" s="50"/>
      <c r="AB118" s="50"/>
    </row>
    <row r="119" spans="1:28" ht="14.25" customHeight="1">
      <c r="A119" s="50"/>
      <c r="B119" s="279"/>
      <c r="C119" s="61"/>
      <c r="D119" s="50"/>
      <c r="E119" s="50"/>
      <c r="F119" s="67"/>
      <c r="G119" s="50"/>
      <c r="H119" s="50"/>
      <c r="I119" s="50"/>
      <c r="J119" s="50"/>
      <c r="K119" s="50"/>
      <c r="L119" s="50"/>
      <c r="M119" s="50"/>
      <c r="N119" s="50"/>
      <c r="O119" s="50"/>
      <c r="P119" s="50"/>
      <c r="Q119" s="50"/>
      <c r="R119" s="50"/>
      <c r="S119" s="50"/>
      <c r="T119" s="50"/>
      <c r="U119" s="50"/>
      <c r="V119" s="50"/>
      <c r="W119" s="50"/>
      <c r="X119" s="50"/>
      <c r="Y119" s="50"/>
      <c r="Z119" s="50"/>
      <c r="AA119" s="50"/>
      <c r="AB119" s="50"/>
    </row>
    <row r="120" spans="1:28" ht="14.25" customHeight="1">
      <c r="A120" s="50"/>
      <c r="B120" s="279"/>
      <c r="C120" s="75" t="s">
        <v>741</v>
      </c>
      <c r="D120" s="155" t="s">
        <v>649</v>
      </c>
      <c r="E120" s="50"/>
      <c r="F120" s="61"/>
      <c r="G120" s="50"/>
      <c r="H120" s="50"/>
      <c r="I120" s="50"/>
      <c r="J120" s="50"/>
      <c r="K120" s="50"/>
      <c r="L120" s="50"/>
      <c r="M120" s="50"/>
      <c r="N120" s="50"/>
      <c r="O120" s="50"/>
      <c r="P120" s="50"/>
      <c r="Q120" s="50"/>
      <c r="R120" s="50"/>
      <c r="S120" s="50"/>
      <c r="T120" s="50"/>
      <c r="U120" s="50"/>
      <c r="V120" s="50"/>
      <c r="W120" s="50"/>
      <c r="X120" s="50"/>
      <c r="Y120" s="50"/>
      <c r="Z120" s="50"/>
      <c r="AA120" s="50"/>
      <c r="AB120" s="50"/>
    </row>
    <row r="121" spans="1:28" ht="26.25" customHeight="1">
      <c r="A121" s="50"/>
      <c r="B121" s="279"/>
      <c r="C121" s="166" t="s">
        <v>742</v>
      </c>
      <c r="D121" s="221">
        <f t="shared" ref="D121:D126" si="6">D107/$D$113</f>
        <v>0.49620508120117612</v>
      </c>
      <c r="E121" s="61" t="s">
        <v>743</v>
      </c>
      <c r="F121" s="67"/>
      <c r="G121" s="67"/>
      <c r="H121" s="50"/>
      <c r="I121" s="50"/>
      <c r="J121" s="50"/>
      <c r="K121" s="50"/>
      <c r="L121" s="50"/>
      <c r="M121" s="50"/>
      <c r="N121" s="50"/>
      <c r="O121" s="50"/>
      <c r="P121" s="50"/>
      <c r="Q121" s="50"/>
      <c r="R121" s="50"/>
      <c r="S121" s="50"/>
      <c r="T121" s="50"/>
      <c r="U121" s="50"/>
      <c r="V121" s="50"/>
      <c r="W121" s="50"/>
      <c r="X121" s="50"/>
      <c r="Y121" s="50"/>
      <c r="Z121" s="50"/>
      <c r="AA121" s="50"/>
      <c r="AB121" s="50"/>
    </row>
    <row r="122" spans="1:28" ht="26.25" customHeight="1">
      <c r="A122" s="50"/>
      <c r="B122" s="279"/>
      <c r="C122" s="166" t="s">
        <v>744</v>
      </c>
      <c r="D122" s="221">
        <f t="shared" si="6"/>
        <v>0.31287551145627845</v>
      </c>
      <c r="E122" s="61" t="s">
        <v>745</v>
      </c>
      <c r="F122" s="67"/>
      <c r="G122" s="67"/>
      <c r="H122" s="50"/>
      <c r="I122" s="50"/>
      <c r="J122" s="50"/>
      <c r="K122" s="50"/>
      <c r="L122" s="50"/>
      <c r="M122" s="50"/>
      <c r="N122" s="50"/>
      <c r="O122" s="50"/>
      <c r="P122" s="50"/>
      <c r="Q122" s="50"/>
      <c r="R122" s="50"/>
      <c r="S122" s="50"/>
      <c r="T122" s="50"/>
      <c r="U122" s="50"/>
      <c r="V122" s="50"/>
      <c r="W122" s="50"/>
      <c r="X122" s="50"/>
      <c r="Y122" s="50"/>
      <c r="Z122" s="50"/>
      <c r="AA122" s="50"/>
      <c r="AB122" s="50"/>
    </row>
    <row r="123" spans="1:28" ht="26.25" customHeight="1">
      <c r="A123" s="50"/>
      <c r="B123" s="279"/>
      <c r="C123" s="166" t="s">
        <v>746</v>
      </c>
      <c r="D123" s="221">
        <f t="shared" si="6"/>
        <v>6.4251221102628611E-2</v>
      </c>
      <c r="E123" s="61" t="s">
        <v>747</v>
      </c>
      <c r="F123" s="61"/>
      <c r="G123" s="61"/>
      <c r="H123" s="50"/>
      <c r="I123" s="50"/>
      <c r="J123" s="50"/>
      <c r="K123" s="50"/>
      <c r="L123" s="50"/>
      <c r="M123" s="50"/>
      <c r="N123" s="50"/>
      <c r="O123" s="50"/>
      <c r="P123" s="50"/>
      <c r="Q123" s="50"/>
      <c r="R123" s="50"/>
      <c r="S123" s="50"/>
      <c r="T123" s="50"/>
      <c r="U123" s="50"/>
      <c r="V123" s="50"/>
      <c r="W123" s="50"/>
      <c r="X123" s="50"/>
      <c r="Y123" s="50"/>
      <c r="Z123" s="50"/>
      <c r="AA123" s="50"/>
      <c r="AB123" s="50"/>
    </row>
    <row r="124" spans="1:28" ht="26.25" customHeight="1">
      <c r="A124" s="50"/>
      <c r="B124" s="279"/>
      <c r="C124" s="166" t="s">
        <v>748</v>
      </c>
      <c r="D124" s="221">
        <f t="shared" si="6"/>
        <v>1.2338096805939553E-2</v>
      </c>
      <c r="E124" s="61" t="s">
        <v>749</v>
      </c>
      <c r="F124" s="67"/>
      <c r="G124" s="67"/>
      <c r="H124" s="50"/>
      <c r="I124" s="50"/>
      <c r="J124" s="50"/>
      <c r="K124" s="50"/>
      <c r="L124" s="50"/>
      <c r="M124" s="50"/>
      <c r="N124" s="50"/>
      <c r="O124" s="50"/>
      <c r="P124" s="50"/>
      <c r="Q124" s="50"/>
      <c r="R124" s="50"/>
      <c r="S124" s="50"/>
      <c r="T124" s="50"/>
      <c r="U124" s="50"/>
      <c r="V124" s="50"/>
      <c r="W124" s="50"/>
      <c r="X124" s="50"/>
      <c r="Y124" s="50"/>
      <c r="Z124" s="50"/>
      <c r="AA124" s="50"/>
      <c r="AB124" s="50"/>
    </row>
    <row r="125" spans="1:28" ht="26.25" customHeight="1">
      <c r="A125" s="50"/>
      <c r="B125" s="279"/>
      <c r="C125" s="166" t="s">
        <v>750</v>
      </c>
      <c r="D125" s="221">
        <f t="shared" si="6"/>
        <v>2.3421176372435702E-2</v>
      </c>
      <c r="E125" s="61" t="s">
        <v>751</v>
      </c>
      <c r="F125" s="67"/>
      <c r="G125" s="67"/>
      <c r="H125" s="50"/>
      <c r="I125" s="50"/>
      <c r="J125" s="50"/>
      <c r="K125" s="50"/>
      <c r="L125" s="50"/>
      <c r="M125" s="50"/>
      <c r="N125" s="50"/>
      <c r="O125" s="50"/>
      <c r="P125" s="50"/>
      <c r="Q125" s="50"/>
      <c r="R125" s="50"/>
      <c r="S125" s="50"/>
      <c r="T125" s="50"/>
      <c r="U125" s="50"/>
      <c r="V125" s="50"/>
      <c r="W125" s="50"/>
      <c r="X125" s="50"/>
      <c r="Y125" s="50"/>
      <c r="Z125" s="50"/>
      <c r="AA125" s="50"/>
      <c r="AB125" s="50"/>
    </row>
    <row r="126" spans="1:28" ht="26.25" customHeight="1">
      <c r="A126" s="50"/>
      <c r="B126" s="279"/>
      <c r="C126" s="61" t="s">
        <v>752</v>
      </c>
      <c r="D126" s="222">
        <f t="shared" si="6"/>
        <v>9.0908913061541613E-2</v>
      </c>
      <c r="E126" s="61" t="s">
        <v>753</v>
      </c>
      <c r="F126" s="67"/>
      <c r="G126" s="67"/>
      <c r="H126" s="50"/>
      <c r="I126" s="50"/>
      <c r="J126" s="50"/>
      <c r="K126" s="50"/>
      <c r="L126" s="50"/>
      <c r="M126" s="50"/>
      <c r="N126" s="50"/>
      <c r="O126" s="50"/>
      <c r="P126" s="50"/>
      <c r="Q126" s="50"/>
      <c r="R126" s="50"/>
      <c r="S126" s="50"/>
      <c r="T126" s="50"/>
      <c r="U126" s="50"/>
      <c r="V126" s="50"/>
      <c r="W126" s="50"/>
      <c r="X126" s="50"/>
      <c r="Y126" s="50"/>
      <c r="Z126" s="50"/>
      <c r="AA126" s="50"/>
      <c r="AB126" s="50"/>
    </row>
    <row r="127" spans="1:28" ht="26.25" customHeight="1">
      <c r="A127" s="50"/>
      <c r="B127" s="169"/>
      <c r="C127" s="61"/>
      <c r="D127" s="170">
        <f>SUM(D121:D126)</f>
        <v>1</v>
      </c>
      <c r="E127" s="78" t="s">
        <v>685</v>
      </c>
      <c r="F127" s="59"/>
      <c r="G127" s="59"/>
      <c r="H127" s="59"/>
      <c r="I127" s="50"/>
      <c r="J127" s="50"/>
      <c r="K127" s="50"/>
      <c r="L127" s="50"/>
      <c r="M127" s="50"/>
      <c r="N127" s="50"/>
      <c r="O127" s="50"/>
      <c r="P127" s="50"/>
      <c r="Q127" s="50"/>
      <c r="R127" s="50"/>
      <c r="S127" s="50"/>
      <c r="T127" s="50"/>
      <c r="U127" s="50"/>
      <c r="V127" s="50"/>
      <c r="W127" s="50"/>
      <c r="X127" s="50"/>
      <c r="Y127" s="50"/>
      <c r="Z127" s="50"/>
      <c r="AA127" s="50"/>
      <c r="AB127" s="50"/>
    </row>
    <row r="128" spans="1:28" ht="14.25" customHeight="1">
      <c r="A128" s="50"/>
      <c r="B128" s="169"/>
      <c r="C128" s="61"/>
      <c r="D128" s="61"/>
      <c r="E128" s="50"/>
      <c r="F128" s="59"/>
      <c r="G128" s="59"/>
      <c r="H128" s="59"/>
      <c r="I128" s="50"/>
      <c r="J128" s="50"/>
      <c r="K128" s="50"/>
      <c r="L128" s="50"/>
      <c r="M128" s="50"/>
      <c r="N128" s="50"/>
      <c r="O128" s="50"/>
      <c r="P128" s="50"/>
      <c r="Q128" s="50"/>
      <c r="R128" s="50"/>
      <c r="S128" s="50"/>
      <c r="T128" s="50"/>
      <c r="U128" s="50"/>
      <c r="V128" s="50"/>
      <c r="W128" s="50"/>
      <c r="X128" s="50"/>
      <c r="Y128" s="50"/>
      <c r="Z128" s="50"/>
      <c r="AA128" s="50"/>
      <c r="AB128" s="50"/>
    </row>
    <row r="129" spans="1:28" ht="14.25" customHeight="1">
      <c r="A129" s="50"/>
      <c r="B129" s="61"/>
      <c r="C129" s="61"/>
      <c r="D129" s="61"/>
      <c r="E129" s="50"/>
      <c r="F129" s="59"/>
      <c r="G129" s="59"/>
      <c r="H129" s="59"/>
      <c r="I129" s="50"/>
      <c r="J129" s="50"/>
      <c r="K129" s="50"/>
      <c r="L129" s="50"/>
      <c r="M129" s="50"/>
      <c r="N129" s="50"/>
      <c r="O129" s="50"/>
      <c r="P129" s="50"/>
      <c r="Q129" s="50"/>
      <c r="R129" s="50"/>
      <c r="S129" s="50"/>
      <c r="T129" s="50"/>
      <c r="U129" s="50"/>
      <c r="V129" s="50"/>
      <c r="W129" s="50"/>
      <c r="X129" s="50"/>
      <c r="Y129" s="50"/>
      <c r="Z129" s="50"/>
      <c r="AA129" s="50"/>
      <c r="AB129" s="50"/>
    </row>
    <row r="130" spans="1:28" ht="14.25" customHeight="1">
      <c r="A130" s="50"/>
      <c r="B130" s="61"/>
      <c r="C130" s="61"/>
      <c r="D130" s="61"/>
      <c r="E130" s="50"/>
      <c r="F130" s="59"/>
      <c r="G130" s="59"/>
      <c r="H130" s="59"/>
      <c r="I130" s="50"/>
      <c r="J130" s="50"/>
      <c r="K130" s="50"/>
      <c r="L130" s="50"/>
      <c r="M130" s="50"/>
      <c r="N130" s="50"/>
      <c r="O130" s="50"/>
      <c r="P130" s="50"/>
      <c r="Q130" s="50"/>
      <c r="R130" s="50"/>
      <c r="S130" s="50"/>
      <c r="T130" s="50"/>
      <c r="U130" s="50"/>
      <c r="V130" s="50"/>
      <c r="W130" s="50"/>
      <c r="X130" s="50"/>
      <c r="Y130" s="50"/>
      <c r="Z130" s="50"/>
      <c r="AA130" s="50"/>
      <c r="AB130" s="50"/>
    </row>
    <row r="131" spans="1:28" ht="14.25" customHeight="1">
      <c r="A131" s="50"/>
      <c r="B131" s="261" t="s">
        <v>754</v>
      </c>
      <c r="C131" s="61"/>
      <c r="D131" s="155" t="s">
        <v>755</v>
      </c>
      <c r="E131" s="155" t="s">
        <v>756</v>
      </c>
      <c r="F131" s="62"/>
      <c r="G131" s="54"/>
      <c r="H131" s="54"/>
      <c r="I131" s="50"/>
      <c r="J131" s="50"/>
      <c r="K131" s="50"/>
      <c r="L131" s="50"/>
      <c r="M131" s="50"/>
      <c r="N131" s="50"/>
      <c r="O131" s="50"/>
      <c r="P131" s="50"/>
      <c r="Q131" s="50"/>
      <c r="R131" s="50"/>
      <c r="S131" s="50"/>
      <c r="T131" s="50"/>
      <c r="U131" s="50"/>
      <c r="V131" s="50"/>
      <c r="W131" s="50"/>
      <c r="X131" s="50"/>
      <c r="Y131" s="50"/>
      <c r="Z131" s="50"/>
      <c r="AA131" s="50"/>
      <c r="AB131" s="50"/>
    </row>
    <row r="132" spans="1:28" ht="35.25" customHeight="1">
      <c r="A132" s="50"/>
      <c r="B132" s="293"/>
      <c r="C132" s="61" t="s">
        <v>757</v>
      </c>
      <c r="D132" s="88">
        <v>2</v>
      </c>
      <c r="E132" s="88">
        <v>2</v>
      </c>
      <c r="F132" s="251" t="s">
        <v>758</v>
      </c>
      <c r="G132" s="280"/>
      <c r="H132" s="280"/>
      <c r="I132" s="50"/>
      <c r="J132" s="50"/>
      <c r="K132" s="50"/>
      <c r="L132" s="50"/>
      <c r="M132" s="50"/>
      <c r="N132" s="50"/>
      <c r="O132" s="50"/>
      <c r="P132" s="50"/>
      <c r="Q132" s="50"/>
      <c r="R132" s="50"/>
      <c r="S132" s="50"/>
      <c r="T132" s="50"/>
      <c r="U132" s="50"/>
      <c r="V132" s="50"/>
      <c r="W132" s="50"/>
      <c r="X132" s="50"/>
      <c r="Y132" s="50"/>
      <c r="Z132" s="50"/>
      <c r="AA132" s="50"/>
      <c r="AB132" s="50"/>
    </row>
    <row r="133" spans="1:28" ht="15" customHeight="1">
      <c r="A133" s="50"/>
      <c r="B133" s="89"/>
      <c r="C133" s="61"/>
      <c r="D133" s="50"/>
      <c r="E133" s="50"/>
      <c r="F133" s="59"/>
      <c r="G133" s="59"/>
      <c r="H133" s="59"/>
      <c r="I133" s="50"/>
      <c r="J133" s="50"/>
      <c r="K133" s="50"/>
      <c r="L133" s="50"/>
      <c r="M133" s="50"/>
      <c r="N133" s="50"/>
      <c r="O133" s="50"/>
      <c r="P133" s="50"/>
      <c r="Q133" s="50"/>
      <c r="R133" s="50"/>
      <c r="S133" s="50"/>
      <c r="T133" s="50"/>
      <c r="U133" s="50"/>
      <c r="V133" s="50"/>
      <c r="W133" s="50"/>
      <c r="X133" s="50"/>
      <c r="Y133" s="50"/>
      <c r="Z133" s="50"/>
      <c r="AA133" s="50"/>
      <c r="AB133" s="50"/>
    </row>
    <row r="134" spans="1:28" ht="14.25" customHeight="1">
      <c r="A134" s="50"/>
      <c r="B134" s="257" t="s">
        <v>759</v>
      </c>
      <c r="C134" s="61"/>
      <c r="D134" s="155" t="s">
        <v>760</v>
      </c>
      <c r="E134" s="50"/>
      <c r="F134" s="62"/>
      <c r="G134" s="54"/>
      <c r="H134" s="54"/>
      <c r="I134" s="50"/>
      <c r="J134" s="50"/>
      <c r="K134" s="50"/>
      <c r="L134" s="50"/>
      <c r="M134" s="50"/>
      <c r="N134" s="50"/>
      <c r="O134" s="50"/>
      <c r="P134" s="50"/>
      <c r="Q134" s="50"/>
      <c r="R134" s="50"/>
      <c r="S134" s="50"/>
      <c r="T134" s="50"/>
      <c r="U134" s="50"/>
      <c r="V134" s="50"/>
      <c r="W134" s="50"/>
      <c r="X134" s="50"/>
      <c r="Y134" s="50"/>
      <c r="Z134" s="50"/>
      <c r="AA134" s="50"/>
      <c r="AB134" s="50"/>
    </row>
    <row r="135" spans="1:28" ht="35.25" customHeight="1">
      <c r="A135" s="50"/>
      <c r="B135" s="293"/>
      <c r="C135" s="61" t="s">
        <v>761</v>
      </c>
      <c r="D135" s="223">
        <v>1.61</v>
      </c>
      <c r="E135" s="254" t="s">
        <v>762</v>
      </c>
      <c r="F135" s="280"/>
      <c r="G135" s="280"/>
      <c r="H135" s="280"/>
      <c r="I135" s="50"/>
      <c r="J135" s="50"/>
      <c r="K135" s="50"/>
      <c r="L135" s="50"/>
      <c r="M135" s="50"/>
      <c r="N135" s="50"/>
      <c r="O135" s="50"/>
      <c r="P135" s="50"/>
      <c r="Q135" s="50"/>
      <c r="R135" s="50"/>
      <c r="S135" s="50"/>
      <c r="T135" s="50"/>
      <c r="U135" s="50"/>
      <c r="V135" s="50"/>
      <c r="W135" s="50"/>
      <c r="X135" s="50"/>
      <c r="Y135" s="50"/>
      <c r="Z135" s="50"/>
      <c r="AA135" s="50"/>
      <c r="AB135" s="50"/>
    </row>
    <row r="136" spans="1:28" ht="14.25" customHeight="1">
      <c r="A136" s="50"/>
      <c r="B136" s="62"/>
      <c r="C136" s="61"/>
      <c r="D136" s="50"/>
      <c r="E136" s="50"/>
      <c r="F136" s="67"/>
      <c r="G136" s="50"/>
      <c r="H136" s="50"/>
      <c r="I136" s="50"/>
      <c r="J136" s="50"/>
      <c r="K136" s="50"/>
      <c r="L136" s="50"/>
      <c r="M136" s="50"/>
      <c r="N136" s="50"/>
      <c r="O136" s="50"/>
      <c r="P136" s="50"/>
      <c r="Q136" s="50"/>
      <c r="R136" s="50"/>
      <c r="S136" s="50"/>
      <c r="T136" s="50"/>
      <c r="U136" s="50"/>
      <c r="V136" s="50"/>
      <c r="W136" s="50"/>
      <c r="X136" s="50"/>
      <c r="Y136" s="50"/>
      <c r="Z136" s="50"/>
      <c r="AA136" s="50"/>
      <c r="AB136" s="50"/>
    </row>
    <row r="137" spans="1:28" ht="14.25" customHeight="1">
      <c r="A137" s="90"/>
      <c r="B137" s="90"/>
      <c r="C137" s="91"/>
      <c r="D137" s="52"/>
      <c r="E137" s="52"/>
      <c r="F137" s="92"/>
      <c r="G137" s="52"/>
      <c r="H137" s="52"/>
      <c r="I137" s="52"/>
      <c r="J137" s="52"/>
      <c r="K137" s="50"/>
      <c r="L137" s="50"/>
      <c r="M137" s="50"/>
      <c r="N137" s="50"/>
      <c r="O137" s="50"/>
      <c r="P137" s="50"/>
      <c r="Q137" s="50"/>
      <c r="R137" s="50"/>
      <c r="S137" s="50"/>
      <c r="T137" s="50"/>
      <c r="U137" s="50"/>
      <c r="V137" s="50"/>
      <c r="W137" s="50"/>
      <c r="X137" s="50"/>
      <c r="Y137" s="50"/>
      <c r="Z137" s="50"/>
      <c r="AA137" s="50"/>
      <c r="AB137" s="50"/>
    </row>
    <row r="138" spans="1:28" ht="14.25" customHeight="1">
      <c r="A138" s="62"/>
      <c r="B138" s="62"/>
      <c r="C138" s="61"/>
      <c r="D138" s="50"/>
      <c r="E138" s="50"/>
      <c r="F138" s="67"/>
      <c r="G138" s="50"/>
      <c r="H138" s="50"/>
      <c r="I138" s="50"/>
      <c r="J138" s="50"/>
      <c r="K138" s="50"/>
      <c r="L138" s="50"/>
      <c r="M138" s="50"/>
      <c r="N138" s="50"/>
      <c r="O138" s="50"/>
      <c r="P138" s="50"/>
      <c r="Q138" s="50"/>
      <c r="R138" s="50"/>
      <c r="S138" s="50"/>
      <c r="T138" s="50"/>
      <c r="U138" s="50"/>
      <c r="V138" s="50"/>
      <c r="W138" s="50"/>
      <c r="X138" s="50"/>
      <c r="Y138" s="50"/>
      <c r="Z138" s="50"/>
      <c r="AA138" s="50"/>
      <c r="AB138" s="50"/>
    </row>
    <row r="139" spans="1:28" ht="24.6">
      <c r="A139" s="50"/>
      <c r="B139" s="150" t="s">
        <v>763</v>
      </c>
      <c r="C139" s="151"/>
      <c r="D139" s="151"/>
      <c r="E139" s="151"/>
      <c r="F139" s="151"/>
      <c r="G139" s="151"/>
      <c r="H139" s="151"/>
      <c r="I139" s="151"/>
      <c r="J139" s="50"/>
      <c r="K139" s="50"/>
      <c r="L139" s="50"/>
      <c r="M139" s="50"/>
      <c r="N139" s="50"/>
      <c r="O139" s="50"/>
      <c r="P139" s="50"/>
      <c r="Q139" s="50"/>
      <c r="R139" s="50"/>
      <c r="S139" s="50"/>
      <c r="T139" s="50"/>
      <c r="U139" s="50"/>
      <c r="V139" s="50"/>
      <c r="W139" s="50"/>
      <c r="X139" s="50"/>
      <c r="Y139" s="50"/>
      <c r="Z139" s="50"/>
      <c r="AA139" s="50"/>
      <c r="AB139" s="50"/>
    </row>
    <row r="140" spans="1:28" ht="25.5" customHeight="1">
      <c r="A140" s="50"/>
      <c r="B140" s="81" t="s">
        <v>660</v>
      </c>
      <c r="C140" s="93" t="s">
        <v>764</v>
      </c>
      <c r="D140" s="94"/>
      <c r="E140" s="95"/>
      <c r="F140" s="96"/>
      <c r="G140" s="96"/>
      <c r="H140" s="96"/>
      <c r="I140" s="96"/>
      <c r="J140" s="50"/>
      <c r="K140" s="50"/>
      <c r="L140" s="50"/>
      <c r="M140" s="50"/>
      <c r="N140" s="50"/>
      <c r="O140" s="50"/>
      <c r="P140" s="50"/>
      <c r="Q140" s="50"/>
      <c r="R140" s="50"/>
      <c r="S140" s="50"/>
      <c r="T140" s="50"/>
      <c r="U140" s="50"/>
      <c r="V140" s="50"/>
      <c r="W140" s="50"/>
      <c r="X140" s="50"/>
      <c r="Y140" s="50"/>
      <c r="Z140" s="50"/>
      <c r="AA140" s="50"/>
      <c r="AB140" s="50"/>
    </row>
    <row r="141" spans="1:28" ht="20.25" customHeight="1">
      <c r="A141" s="50"/>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c r="AA141" s="50"/>
      <c r="AB141" s="50"/>
    </row>
    <row r="142" spans="1:28" ht="23.25" customHeight="1">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row>
    <row r="143" spans="1:28" ht="23.25" customHeight="1">
      <c r="A143" s="50"/>
      <c r="B143" s="258" t="s">
        <v>765</v>
      </c>
      <c r="C143" s="75" t="s">
        <v>766</v>
      </c>
      <c r="D143" s="97" t="s">
        <v>737</v>
      </c>
      <c r="E143" s="98" t="s">
        <v>767</v>
      </c>
      <c r="F143" s="98" t="s">
        <v>768</v>
      </c>
      <c r="G143" s="162" t="s">
        <v>769</v>
      </c>
      <c r="H143" s="255" t="s">
        <v>660</v>
      </c>
      <c r="I143" s="279"/>
      <c r="J143" s="50"/>
      <c r="K143" s="50"/>
      <c r="L143" s="50"/>
      <c r="M143" s="50"/>
      <c r="N143" s="50"/>
      <c r="O143" s="50"/>
      <c r="P143" s="50"/>
      <c r="Q143" s="50"/>
      <c r="R143" s="50"/>
      <c r="S143" s="50"/>
      <c r="T143" s="50"/>
      <c r="U143" s="50"/>
      <c r="V143" s="50"/>
      <c r="W143" s="50"/>
      <c r="X143" s="50"/>
      <c r="Y143" s="50"/>
      <c r="Z143" s="50"/>
      <c r="AA143" s="50"/>
      <c r="AB143" s="50"/>
    </row>
    <row r="144" spans="1:28" ht="36" customHeight="1">
      <c r="A144" s="50"/>
      <c r="B144" s="279"/>
      <c r="C144" s="61" t="s">
        <v>770</v>
      </c>
      <c r="D144" s="225">
        <f>2.15*19.27*30.5</f>
        <v>1263.6302499999999</v>
      </c>
      <c r="E144" s="210">
        <f>D144*$D$102</f>
        <v>65.575000000000003</v>
      </c>
      <c r="F144" s="210">
        <f>D144*$D$135</f>
        <v>2034.4447024999999</v>
      </c>
      <c r="G144" s="210">
        <f t="shared" ref="G144" si="7">E144*$D$135</f>
        <v>105.57575000000001</v>
      </c>
      <c r="H144" s="256" t="s">
        <v>771</v>
      </c>
      <c r="I144" s="296"/>
      <c r="J144" s="50"/>
      <c r="K144" s="50"/>
      <c r="L144" s="50"/>
      <c r="M144" s="50"/>
      <c r="N144" s="50"/>
      <c r="O144" s="50"/>
      <c r="P144" s="50"/>
      <c r="Q144" s="50"/>
      <c r="R144" s="50"/>
      <c r="S144" s="50"/>
      <c r="T144" s="50"/>
      <c r="U144" s="50"/>
      <c r="V144" s="50"/>
      <c r="W144" s="50"/>
      <c r="X144" s="50"/>
      <c r="Y144" s="50"/>
      <c r="Z144" s="50"/>
      <c r="AA144" s="50"/>
      <c r="AB144" s="50"/>
    </row>
    <row r="145" spans="1:28" ht="36" customHeight="1">
      <c r="A145" s="50"/>
      <c r="B145" s="279"/>
      <c r="C145" s="61" t="s">
        <v>772</v>
      </c>
      <c r="D145" s="225">
        <f>3.65*19.27*30.5</f>
        <v>2145.2327499999997</v>
      </c>
      <c r="E145" s="210">
        <f>D145*$D$102</f>
        <v>111.32499999999999</v>
      </c>
      <c r="F145" s="210">
        <f>D145*$D$135</f>
        <v>3453.8247274999999</v>
      </c>
      <c r="G145" s="210">
        <f t="shared" ref="G145" si="8">E145*$D$135</f>
        <v>179.23325</v>
      </c>
      <c r="H145" s="282"/>
      <c r="I145" s="297"/>
      <c r="J145" s="50"/>
      <c r="K145" s="50"/>
      <c r="L145" s="50"/>
      <c r="M145" s="50"/>
      <c r="N145" s="50"/>
      <c r="O145" s="50"/>
      <c r="P145" s="50"/>
      <c r="Q145" s="50"/>
      <c r="R145" s="50"/>
      <c r="S145" s="50"/>
      <c r="T145" s="50"/>
      <c r="U145" s="50"/>
      <c r="V145" s="50"/>
      <c r="W145" s="50"/>
      <c r="X145" s="50"/>
      <c r="Y145" s="50"/>
      <c r="Z145" s="50"/>
      <c r="AA145" s="50"/>
      <c r="AB145" s="50"/>
    </row>
    <row r="146" spans="1:28" ht="14.25" customHeight="1">
      <c r="A146" s="50"/>
      <c r="B146" s="279"/>
      <c r="C146" s="61"/>
      <c r="D146" s="226"/>
      <c r="E146" s="227"/>
      <c r="F146" s="227"/>
      <c r="G146" s="227"/>
      <c r="H146" s="61"/>
      <c r="I146" s="61"/>
      <c r="J146" s="61"/>
      <c r="K146" s="50"/>
      <c r="L146" s="50"/>
      <c r="M146" s="50"/>
      <c r="N146" s="50"/>
      <c r="O146" s="50"/>
      <c r="P146" s="50"/>
      <c r="Q146" s="50"/>
      <c r="R146" s="50"/>
      <c r="S146" s="50"/>
      <c r="T146" s="50"/>
      <c r="U146" s="50"/>
      <c r="V146" s="50"/>
      <c r="W146" s="50"/>
      <c r="X146" s="50"/>
      <c r="Y146" s="50"/>
      <c r="Z146" s="50"/>
      <c r="AA146" s="50"/>
      <c r="AB146" s="50"/>
    </row>
    <row r="147" spans="1:28" ht="14.25" customHeight="1">
      <c r="A147" s="50"/>
      <c r="B147" s="279"/>
      <c r="C147" s="75" t="s">
        <v>773</v>
      </c>
      <c r="D147" s="226"/>
      <c r="E147" s="228"/>
      <c r="F147" s="228"/>
      <c r="G147" s="228"/>
      <c r="H147" s="50"/>
      <c r="I147" s="50"/>
      <c r="J147" s="50"/>
      <c r="K147" s="50"/>
      <c r="L147" s="50"/>
      <c r="M147" s="50"/>
      <c r="N147" s="50"/>
      <c r="O147" s="50"/>
      <c r="P147" s="50"/>
      <c r="Q147" s="50"/>
      <c r="R147" s="50"/>
      <c r="S147" s="50"/>
      <c r="T147" s="50"/>
      <c r="U147" s="50"/>
      <c r="V147" s="50"/>
      <c r="W147" s="50"/>
      <c r="X147" s="50"/>
      <c r="Y147" s="50"/>
      <c r="Z147" s="50"/>
      <c r="AA147" s="50"/>
      <c r="AB147" s="50"/>
    </row>
    <row r="148" spans="1:28" ht="24.75" customHeight="1">
      <c r="A148" s="50"/>
      <c r="B148" s="279"/>
      <c r="C148" s="61" t="s">
        <v>774</v>
      </c>
      <c r="D148" s="225">
        <f>475*20.5</f>
        <v>9737.5</v>
      </c>
      <c r="E148" s="210">
        <f t="shared" ref="E148:E151" si="9">D148*$D$102</f>
        <v>505.31914893617022</v>
      </c>
      <c r="F148" s="210">
        <f t="shared" ref="F148:G148" si="10">D148*$D$135</f>
        <v>15677.375000000002</v>
      </c>
      <c r="G148" s="210">
        <f t="shared" si="10"/>
        <v>813.56382978723411</v>
      </c>
      <c r="H148" s="246" t="s">
        <v>775</v>
      </c>
      <c r="I148" s="296"/>
      <c r="J148" s="50"/>
      <c r="K148" s="50"/>
      <c r="L148" s="50"/>
      <c r="M148" s="50"/>
      <c r="N148" s="50"/>
      <c r="O148" s="50"/>
      <c r="P148" s="50"/>
      <c r="Q148" s="50"/>
      <c r="R148" s="50"/>
      <c r="S148" s="50"/>
      <c r="T148" s="50"/>
      <c r="U148" s="50"/>
      <c r="V148" s="50"/>
      <c r="W148" s="50"/>
      <c r="X148" s="50"/>
      <c r="Y148" s="50"/>
      <c r="Z148" s="50"/>
      <c r="AA148" s="50"/>
      <c r="AB148" s="50"/>
    </row>
    <row r="149" spans="1:28" ht="24.75" customHeight="1">
      <c r="A149" s="50"/>
      <c r="B149" s="279"/>
      <c r="C149" s="61" t="s">
        <v>776</v>
      </c>
      <c r="D149" s="225">
        <f>452*D135*20.5</f>
        <v>14918.26</v>
      </c>
      <c r="E149" s="210">
        <f t="shared" si="9"/>
        <v>774.17021276595744</v>
      </c>
      <c r="F149" s="210">
        <f t="shared" ref="F149:G149" si="11">D149*$D$135</f>
        <v>24018.3986</v>
      </c>
      <c r="G149" s="210">
        <f t="shared" si="11"/>
        <v>1246.4140425531916</v>
      </c>
      <c r="H149" s="281"/>
      <c r="I149" s="298"/>
      <c r="J149" s="50"/>
      <c r="K149" s="50"/>
      <c r="L149" s="50"/>
      <c r="M149" s="50"/>
      <c r="N149" s="50"/>
      <c r="O149" s="50"/>
      <c r="P149" s="50"/>
      <c r="Q149" s="50"/>
      <c r="R149" s="50"/>
      <c r="S149" s="50"/>
      <c r="T149" s="50"/>
      <c r="U149" s="50"/>
      <c r="V149" s="50"/>
      <c r="W149" s="50"/>
      <c r="X149" s="50"/>
      <c r="Y149" s="50"/>
      <c r="Z149" s="50"/>
      <c r="AA149" s="50"/>
      <c r="AB149" s="50"/>
    </row>
    <row r="150" spans="1:28" ht="24.75" customHeight="1">
      <c r="A150" s="50"/>
      <c r="B150" s="279"/>
      <c r="C150" s="61" t="s">
        <v>777</v>
      </c>
      <c r="D150" s="225">
        <f>380*D135*20.5</f>
        <v>12541.900000000001</v>
      </c>
      <c r="E150" s="210">
        <f t="shared" si="9"/>
        <v>650.85106382978734</v>
      </c>
      <c r="F150" s="210">
        <f t="shared" ref="F150:G150" si="12">D150*$D$135</f>
        <v>20192.459000000003</v>
      </c>
      <c r="G150" s="210">
        <f t="shared" si="12"/>
        <v>1047.8702127659576</v>
      </c>
      <c r="H150" s="281"/>
      <c r="I150" s="298"/>
      <c r="J150" s="50"/>
      <c r="K150" s="50"/>
      <c r="L150" s="50"/>
      <c r="M150" s="50"/>
      <c r="N150" s="50"/>
      <c r="O150" s="50"/>
      <c r="P150" s="50"/>
      <c r="Q150" s="50"/>
      <c r="R150" s="50"/>
      <c r="S150" s="50"/>
      <c r="T150" s="50"/>
      <c r="U150" s="50"/>
      <c r="V150" s="50"/>
      <c r="W150" s="50"/>
      <c r="X150" s="50"/>
      <c r="Y150" s="50"/>
      <c r="Z150" s="50"/>
      <c r="AA150" s="50"/>
      <c r="AB150" s="50"/>
    </row>
    <row r="151" spans="1:28" ht="24.75" customHeight="1">
      <c r="A151" s="50"/>
      <c r="B151" s="279"/>
      <c r="C151" s="61" t="s">
        <v>778</v>
      </c>
      <c r="D151" s="225">
        <f>500*D135*20.5</f>
        <v>16502.5</v>
      </c>
      <c r="E151" s="210">
        <f t="shared" si="9"/>
        <v>856.38297872340422</v>
      </c>
      <c r="F151" s="210">
        <f t="shared" ref="F151:G151" si="13">D151*$D$135</f>
        <v>26569.025000000001</v>
      </c>
      <c r="G151" s="210">
        <f t="shared" si="13"/>
        <v>1378.7765957446809</v>
      </c>
      <c r="H151" s="282"/>
      <c r="I151" s="297"/>
      <c r="J151" s="50"/>
      <c r="K151" s="50"/>
      <c r="L151" s="50"/>
      <c r="M151" s="50"/>
      <c r="N151" s="50"/>
      <c r="O151" s="50"/>
      <c r="P151" s="50"/>
      <c r="Q151" s="50"/>
      <c r="R151" s="50"/>
      <c r="S151" s="50"/>
      <c r="T151" s="50"/>
      <c r="U151" s="50"/>
      <c r="V151" s="50"/>
      <c r="W151" s="50"/>
      <c r="X151" s="50"/>
      <c r="Y151" s="50"/>
      <c r="Z151" s="50"/>
      <c r="AA151" s="50"/>
      <c r="AB151" s="50"/>
    </row>
    <row r="152" spans="1:28" ht="14.25" customHeight="1">
      <c r="A152" s="50"/>
      <c r="B152" s="50"/>
      <c r="C152" s="50"/>
      <c r="D152" s="50"/>
      <c r="E152" s="50"/>
      <c r="F152" s="50"/>
      <c r="G152" s="50"/>
      <c r="H152" s="99"/>
      <c r="I152" s="50"/>
      <c r="J152" s="50"/>
      <c r="K152" s="50"/>
      <c r="L152" s="50"/>
      <c r="M152" s="50"/>
      <c r="N152" s="50"/>
      <c r="O152" s="50"/>
      <c r="P152" s="50"/>
      <c r="Q152" s="50"/>
      <c r="R152" s="50"/>
      <c r="S152" s="50"/>
      <c r="T152" s="50"/>
      <c r="U152" s="50"/>
      <c r="V152" s="50"/>
      <c r="W152" s="50"/>
      <c r="X152" s="50"/>
      <c r="Y152" s="50"/>
      <c r="Z152" s="50"/>
      <c r="AA152" s="50"/>
      <c r="AB152" s="50"/>
    </row>
    <row r="153" spans="1:28" ht="14.25" customHeight="1">
      <c r="A153" s="50"/>
      <c r="B153" s="50"/>
      <c r="C153" s="50"/>
      <c r="D153" s="50"/>
      <c r="E153" s="50"/>
      <c r="F153" s="50"/>
      <c r="G153" s="50"/>
      <c r="H153" s="99"/>
      <c r="I153" s="50"/>
      <c r="J153" s="50"/>
      <c r="K153" s="50"/>
      <c r="L153" s="50"/>
      <c r="M153" s="50"/>
      <c r="N153" s="50"/>
      <c r="O153" s="50"/>
      <c r="P153" s="50"/>
      <c r="Q153" s="50"/>
      <c r="R153" s="50"/>
      <c r="S153" s="50"/>
      <c r="T153" s="50"/>
      <c r="U153" s="50"/>
      <c r="V153" s="50"/>
      <c r="W153" s="50"/>
      <c r="X153" s="50"/>
      <c r="Y153" s="50"/>
      <c r="Z153" s="50"/>
      <c r="AA153" s="50"/>
      <c r="AB153" s="50"/>
    </row>
    <row r="154" spans="1:28" ht="14.25" customHeight="1">
      <c r="A154" s="90"/>
      <c r="B154" s="51"/>
      <c r="C154" s="52"/>
      <c r="D154" s="52"/>
      <c r="E154" s="52"/>
      <c r="F154" s="52"/>
      <c r="G154" s="52"/>
      <c r="H154" s="52"/>
      <c r="I154" s="52"/>
      <c r="J154" s="52"/>
      <c r="K154" s="50"/>
      <c r="L154" s="50"/>
      <c r="M154" s="50"/>
      <c r="N154" s="50"/>
      <c r="O154" s="50"/>
      <c r="P154" s="50"/>
      <c r="Q154" s="50"/>
      <c r="R154" s="50"/>
      <c r="S154" s="50"/>
      <c r="T154" s="50"/>
      <c r="U154" s="50"/>
      <c r="V154" s="50"/>
      <c r="W154" s="50"/>
      <c r="X154" s="50"/>
      <c r="Y154" s="50"/>
      <c r="Z154" s="50"/>
      <c r="AA154" s="50"/>
      <c r="AB154" s="50"/>
    </row>
    <row r="155" spans="1:28" ht="14.25" customHeight="1">
      <c r="A155" s="62"/>
      <c r="B155" s="53"/>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row>
    <row r="156" spans="1:28" ht="14.25" customHeight="1">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row>
    <row r="157" spans="1:28" ht="14.25" customHeight="1">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row>
    <row r="158" spans="1:28" ht="14.25" customHeight="1">
      <c r="A158" s="5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row>
    <row r="159" spans="1:28" ht="14.25" customHeight="1">
      <c r="A159" s="50"/>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row>
    <row r="160" spans="1:28" ht="14.25" customHeight="1">
      <c r="A160" s="50"/>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row>
    <row r="161" spans="1:28" ht="14.25" customHeight="1">
      <c r="A161" s="50"/>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c r="AA161" s="50"/>
      <c r="AB161" s="50"/>
    </row>
    <row r="162" spans="1:28" ht="14.25" customHeight="1">
      <c r="A162" s="50"/>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c r="AB162" s="50"/>
    </row>
    <row r="163" spans="1:28" ht="14.25" customHeight="1">
      <c r="A163" s="50"/>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c r="AA163" s="50"/>
      <c r="AB163" s="50"/>
    </row>
    <row r="164" spans="1:28" ht="14.25" customHeight="1">
      <c r="A164" s="50"/>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c r="AA164" s="50"/>
      <c r="AB164" s="50"/>
    </row>
    <row r="165" spans="1:28" ht="14.25" customHeight="1">
      <c r="A165" s="50"/>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c r="AA165" s="50"/>
      <c r="AB165" s="50"/>
    </row>
    <row r="166" spans="1:28" ht="14.25" customHeight="1">
      <c r="A166" s="50"/>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c r="AA166" s="50"/>
      <c r="AB166" s="50"/>
    </row>
    <row r="167" spans="1:28" ht="14.25" customHeight="1">
      <c r="A167" s="50"/>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c r="AA167" s="50"/>
      <c r="AB167" s="50"/>
    </row>
    <row r="168" spans="1:28" ht="14.25" customHeight="1">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c r="AB168" s="50"/>
    </row>
    <row r="169" spans="1:28" ht="14.25" customHeight="1">
      <c r="A169" s="50"/>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row>
    <row r="170" spans="1:28" ht="14.25" customHeight="1">
      <c r="A170" s="50"/>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c r="AA170" s="50"/>
      <c r="AB170" s="50"/>
    </row>
    <row r="171" spans="1:28" ht="14.25" customHeight="1">
      <c r="A171" s="50"/>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row>
    <row r="172" spans="1:28" ht="14.25" customHeight="1">
      <c r="A172" s="50"/>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c r="AA172" s="50"/>
      <c r="AB172" s="50"/>
    </row>
    <row r="173" spans="1:28" ht="14.25" customHeight="1">
      <c r="A173" s="50"/>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row>
    <row r="174" spans="1:28" ht="14.25" customHeight="1">
      <c r="A174" s="50"/>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c r="AA174" s="50"/>
      <c r="AB174" s="50"/>
    </row>
    <row r="175" spans="1:28" ht="14.25" customHeight="1">
      <c r="A175" s="50"/>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row>
    <row r="176" spans="1:28" ht="14.25" customHeight="1">
      <c r="A176" s="50"/>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c r="AA176" s="50"/>
      <c r="AB176" s="50"/>
    </row>
    <row r="177" spans="1:28" ht="14.25" customHeight="1">
      <c r="A177" s="50"/>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c r="AA177" s="50"/>
      <c r="AB177" s="50"/>
    </row>
    <row r="178" spans="1:28" ht="14.25" customHeight="1">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c r="AA178" s="50"/>
      <c r="AB178" s="50"/>
    </row>
    <row r="179" spans="1:28" ht="14.25" customHeight="1">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row>
    <row r="180" spans="1:28" ht="14.25" customHeight="1">
      <c r="A180" s="50"/>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c r="AA180" s="50"/>
      <c r="AB180" s="50"/>
    </row>
    <row r="181" spans="1:28" ht="14.25" customHeight="1">
      <c r="A181" s="50"/>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row>
    <row r="182" spans="1:28" ht="14.25" customHeight="1">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c r="AA182" s="50"/>
      <c r="AB182" s="50"/>
    </row>
    <row r="183" spans="1:28" ht="14.25" customHeight="1">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row>
    <row r="184" spans="1:28" ht="14.25" customHeight="1">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row>
    <row r="185" spans="1:28" ht="14.25" customHeight="1">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row>
    <row r="186" spans="1:28" ht="14.25" customHeight="1">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row>
    <row r="187" spans="1:28" ht="14.25" customHeight="1">
      <c r="A187" s="50"/>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c r="AB187" s="50"/>
    </row>
    <row r="188" spans="1:28" ht="14.25" customHeight="1">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row>
    <row r="189" spans="1:28" ht="14.25" customHeight="1">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row>
    <row r="190" spans="1:28" ht="14.25" customHeight="1">
      <c r="A190" s="50"/>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row>
    <row r="191" spans="1:28" ht="14.25" customHeight="1">
      <c r="A191" s="5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row>
    <row r="192" spans="1:28" ht="14.25" customHeight="1">
      <c r="A192" s="50"/>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row>
    <row r="193" spans="1:28" ht="14.25" customHeight="1">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row>
    <row r="194" spans="1:28" ht="14.25" customHeight="1">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row>
    <row r="195" spans="1:28" ht="14.25" customHeight="1">
      <c r="A195" s="50"/>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row>
    <row r="196" spans="1:28" ht="14.25" customHeight="1">
      <c r="A196" s="50"/>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c r="AA196" s="50"/>
      <c r="AB196" s="50"/>
    </row>
    <row r="197" spans="1:28" ht="14.25" customHeight="1">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row>
    <row r="198" spans="1:28" ht="14.25" customHeight="1">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row>
    <row r="199" spans="1:28" ht="14.25" customHeight="1">
      <c r="A199" s="5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c r="AB199" s="50"/>
    </row>
    <row r="200" spans="1:28" ht="14.25" customHeight="1">
      <c r="A200" s="5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row>
    <row r="201" spans="1:28" ht="14.25" customHeight="1">
      <c r="A201" s="5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c r="AB201" s="50"/>
    </row>
    <row r="202" spans="1:28" ht="14.25" customHeight="1">
      <c r="A202" s="5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row>
    <row r="203" spans="1:28" ht="14.25" customHeight="1">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row>
    <row r="204" spans="1:28" ht="14.25" customHeight="1">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row>
    <row r="205" spans="1:28" ht="14.25" customHeight="1">
      <c r="A205" s="5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row>
    <row r="206" spans="1:28" ht="14.25" customHeight="1">
      <c r="A206" s="5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row>
    <row r="207" spans="1:28" ht="14.25" customHeight="1">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row>
    <row r="208" spans="1:28" ht="14.25" customHeight="1">
      <c r="A208" s="5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row>
    <row r="209" spans="1:28" ht="14.25" customHeight="1">
      <c r="A209" s="5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row>
    <row r="210" spans="1:28" ht="14.25" customHeight="1">
      <c r="A210" s="5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row>
    <row r="211" spans="1:28" ht="14.25" customHeight="1">
      <c r="A211" s="5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c r="AB211" s="50"/>
    </row>
    <row r="212" spans="1:28" ht="14.25" customHeight="1">
      <c r="A212" s="5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c r="AA212" s="50"/>
      <c r="AB212" s="50"/>
    </row>
    <row r="213" spans="1:28" ht="14.25" customHeight="1">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row>
    <row r="214" spans="1:28" ht="14.25" customHeight="1">
      <c r="A214" s="5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row>
    <row r="215" spans="1:28" ht="14.25" customHeight="1">
      <c r="A215" s="5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row>
    <row r="216" spans="1:28" ht="14.25" customHeight="1">
      <c r="A216" s="5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c r="AB216" s="50"/>
    </row>
    <row r="217" spans="1:28" ht="14.25" customHeight="1">
      <c r="A217" s="5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c r="AB217" s="50"/>
    </row>
    <row r="218" spans="1:28" ht="14.25" customHeight="1">
      <c r="A218" s="5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row>
    <row r="219" spans="1:28" ht="14.25" customHeight="1">
      <c r="A219" s="5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row>
    <row r="220" spans="1:28" ht="14.25" customHeight="1">
      <c r="A220" s="5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c r="AA220" s="50"/>
      <c r="AB220" s="50"/>
    </row>
    <row r="221" spans="1:28" ht="14.25" customHeight="1">
      <c r="A221" s="5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row>
    <row r="222" spans="1:28" ht="14.25" customHeight="1">
      <c r="A222" s="5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c r="AA222" s="50"/>
      <c r="AB222" s="50"/>
    </row>
    <row r="223" spans="1:28" ht="14.25" customHeight="1">
      <c r="A223" s="5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c r="AB223" s="50"/>
    </row>
    <row r="224" spans="1:28" ht="14.25" customHeight="1">
      <c r="A224" s="5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c r="AA224" s="50"/>
      <c r="AB224" s="50"/>
    </row>
    <row r="225" spans="1:28" ht="14.25" customHeight="1">
      <c r="A225" s="5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row>
    <row r="226" spans="1:28" ht="14.25" customHeight="1">
      <c r="A226" s="5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row>
    <row r="227" spans="1:28" ht="14.25" customHeight="1">
      <c r="A227" s="5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row>
    <row r="228" spans="1:28" ht="14.25" customHeight="1">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row>
    <row r="229" spans="1:28" ht="14.25" customHeight="1">
      <c r="A229" s="5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row>
    <row r="230" spans="1:28" ht="14.25" customHeight="1">
      <c r="A230" s="5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row>
    <row r="231" spans="1:28" ht="14.25" customHeight="1">
      <c r="A231" s="5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c r="AA231" s="50"/>
      <c r="AB231" s="50"/>
    </row>
    <row r="232" spans="1:28" ht="14.25" customHeight="1">
      <c r="A232" s="5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c r="AA232" s="50"/>
      <c r="AB232" s="50"/>
    </row>
    <row r="233" spans="1:28" ht="14.25" customHeight="1">
      <c r="A233" s="5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c r="AA233" s="50"/>
      <c r="AB233" s="50"/>
    </row>
    <row r="234" spans="1:28" ht="14.25" customHeight="1">
      <c r="A234" s="5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c r="AA234" s="50"/>
      <c r="AB234" s="50"/>
    </row>
    <row r="235" spans="1:28" ht="14.25" customHeight="1">
      <c r="A235" s="50"/>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c r="AA235" s="50"/>
      <c r="AB235" s="50"/>
    </row>
    <row r="236" spans="1:28" ht="14.25" customHeight="1">
      <c r="A236" s="50"/>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c r="AA236" s="50"/>
      <c r="AB236" s="50"/>
    </row>
    <row r="237" spans="1:28" ht="14.25" customHeight="1">
      <c r="A237" s="50"/>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c r="AA237" s="50"/>
      <c r="AB237" s="50"/>
    </row>
    <row r="238" spans="1:28" ht="14.25" customHeight="1">
      <c r="A238" s="50"/>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c r="AA238" s="50"/>
      <c r="AB238" s="50"/>
    </row>
    <row r="239" spans="1:28" ht="14.25" customHeight="1">
      <c r="A239" s="50"/>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row>
    <row r="240" spans="1:28" ht="14.25" customHeight="1">
      <c r="A240" s="50"/>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c r="AA240" s="50"/>
      <c r="AB240" s="50"/>
    </row>
    <row r="241" spans="1:28" ht="14.25" customHeight="1">
      <c r="A241" s="50"/>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c r="AA241" s="50"/>
      <c r="AB241" s="50"/>
    </row>
    <row r="242" spans="1:28" ht="14.25" customHeight="1">
      <c r="A242" s="50"/>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c r="AA242" s="50"/>
      <c r="AB242" s="50"/>
    </row>
    <row r="243" spans="1:28" ht="14.25" customHeight="1">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c r="AA243" s="50"/>
      <c r="AB243" s="50"/>
    </row>
    <row r="244" spans="1:28" ht="14.25" customHeight="1">
      <c r="A244" s="50"/>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c r="AA244" s="50"/>
      <c r="AB244" s="50"/>
    </row>
    <row r="245" spans="1:28" ht="14.25" customHeight="1">
      <c r="A245" s="50"/>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c r="AA245" s="50"/>
      <c r="AB245" s="50"/>
    </row>
    <row r="246" spans="1:28" ht="14.25" customHeight="1">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c r="AB246" s="50"/>
    </row>
    <row r="247" spans="1:28" ht="14.25" customHeight="1">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c r="AA247" s="50"/>
      <c r="AB247" s="50"/>
    </row>
    <row r="248" spans="1:28" ht="14.25" customHeight="1">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c r="AA248" s="50"/>
      <c r="AB248" s="50"/>
    </row>
    <row r="249" spans="1:28" ht="14.25" customHeight="1">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c r="AA249" s="50"/>
      <c r="AB249" s="50"/>
    </row>
    <row r="250" spans="1:28" ht="14.25" customHeight="1">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c r="AA250" s="50"/>
      <c r="AB250" s="50"/>
    </row>
    <row r="251" spans="1:28" ht="14.25" customHeight="1">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c r="AA251" s="50"/>
      <c r="AB251" s="50"/>
    </row>
    <row r="252" spans="1:28" ht="14.25" customHeight="1">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c r="AA252" s="50"/>
      <c r="AB252" s="50"/>
    </row>
    <row r="253" spans="1:28" ht="14.25" customHeight="1">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c r="AA253" s="50"/>
      <c r="AB253" s="50"/>
    </row>
    <row r="254" spans="1:28" ht="14.25" customHeight="1">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c r="AA254" s="50"/>
      <c r="AB254" s="50"/>
    </row>
    <row r="255" spans="1:28" ht="14.25" customHeight="1">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c r="AA255" s="50"/>
      <c r="AB255" s="50"/>
    </row>
    <row r="256" spans="1:28" ht="14.25" customHeight="1">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c r="AA256" s="50"/>
      <c r="AB256" s="50"/>
    </row>
    <row r="257" spans="1:28" ht="14.25" customHeight="1">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c r="AA257" s="50"/>
      <c r="AB257" s="50"/>
    </row>
    <row r="258" spans="1:28" ht="14.25" customHeight="1">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row>
    <row r="259" spans="1:28" ht="14.25" customHeight="1">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c r="AA259" s="50"/>
      <c r="AB259" s="50"/>
    </row>
    <row r="260" spans="1:28" ht="14.25" customHeight="1">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c r="AA260" s="50"/>
      <c r="AB260" s="50"/>
    </row>
    <row r="261" spans="1:28" ht="14.25" customHeight="1">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c r="AA261" s="50"/>
      <c r="AB261" s="50"/>
    </row>
    <row r="262" spans="1:28" ht="14.25" customHeight="1">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c r="AA262" s="50"/>
      <c r="AB262" s="50"/>
    </row>
    <row r="263" spans="1:28" ht="14.25" customHeight="1">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c r="AA263" s="50"/>
      <c r="AB263" s="50"/>
    </row>
    <row r="264" spans="1:28" ht="14.25" customHeight="1">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c r="AA264" s="50"/>
      <c r="AB264" s="50"/>
    </row>
    <row r="265" spans="1:28" ht="14.25" customHeight="1">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row>
    <row r="266" spans="1:28" ht="14.25" customHeight="1">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c r="AB266" s="50"/>
    </row>
    <row r="267" spans="1:28" ht="14.25" customHeight="1">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c r="AA267" s="50"/>
      <c r="AB267" s="50"/>
    </row>
    <row r="268" spans="1:28" ht="14.25" customHeight="1">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row>
    <row r="269" spans="1:28" ht="14.25" customHeight="1">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c r="AA269" s="50"/>
      <c r="AB269" s="50"/>
    </row>
    <row r="270" spans="1:28" ht="14.25" customHeight="1">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c r="AA270" s="50"/>
      <c r="AB270" s="50"/>
    </row>
    <row r="271" spans="1:28" ht="14.25" customHeight="1">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row>
    <row r="272" spans="1:28" ht="14.25" customHeight="1">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c r="AA272" s="50"/>
      <c r="AB272" s="50"/>
    </row>
    <row r="273" spans="1:28" ht="14.25" customHeight="1">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c r="AB273" s="50"/>
    </row>
    <row r="274" spans="1:28" ht="14.25" customHeight="1">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row>
    <row r="275" spans="1:28" ht="14.25" customHeight="1">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c r="AA275" s="50"/>
      <c r="AB275" s="50"/>
    </row>
    <row r="276" spans="1:28" ht="14.25" customHeight="1">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c r="AB276" s="50"/>
    </row>
    <row r="277" spans="1:28" ht="14.25" customHeight="1">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row>
    <row r="278" spans="1:28" ht="14.25" customHeight="1">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c r="AB278" s="50"/>
    </row>
    <row r="279" spans="1:28" ht="14.25" customHeight="1">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c r="AA279" s="50"/>
      <c r="AB279" s="50"/>
    </row>
    <row r="280" spans="1:28" ht="14.25" customHeight="1">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row>
    <row r="281" spans="1:28" ht="14.25" customHeight="1">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c r="AA281" s="50"/>
      <c r="AB281" s="50"/>
    </row>
    <row r="282" spans="1:28" ht="14.25" customHeight="1">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c r="AA282" s="50"/>
      <c r="AB282" s="50"/>
    </row>
    <row r="283" spans="1:28" ht="14.25" customHeight="1">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row>
    <row r="284" spans="1:28" ht="14.25" customHeight="1">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c r="AA284" s="50"/>
      <c r="AB284" s="50"/>
    </row>
    <row r="285" spans="1:28" ht="14.25" customHeight="1">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c r="AA285" s="50"/>
      <c r="AB285" s="50"/>
    </row>
    <row r="286" spans="1:28" ht="14.25" customHeight="1">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row>
    <row r="287" spans="1:28" ht="14.25" customHeight="1">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c r="AA287" s="50"/>
      <c r="AB287" s="50"/>
    </row>
    <row r="288" spans="1:28" ht="14.25" customHeight="1">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c r="AA288" s="50"/>
      <c r="AB288" s="50"/>
    </row>
    <row r="289" spans="1:28" ht="14.25" customHeight="1">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c r="AA289" s="50"/>
      <c r="AB289" s="50"/>
    </row>
    <row r="290" spans="1:28" ht="14.25" customHeight="1">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row>
    <row r="291" spans="1:28" ht="14.25" customHeight="1">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c r="AA291" s="50"/>
      <c r="AB291" s="50"/>
    </row>
    <row r="292" spans="1:28" ht="14.25" customHeight="1">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c r="AA292" s="50"/>
      <c r="AB292" s="50"/>
    </row>
    <row r="293" spans="1:28" ht="14.25" customHeight="1">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c r="AA293" s="50"/>
      <c r="AB293" s="50"/>
    </row>
    <row r="294" spans="1:28" ht="14.25" customHeight="1">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c r="AA294" s="50"/>
      <c r="AB294" s="50"/>
    </row>
    <row r="295" spans="1:28" ht="14.25" customHeight="1">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c r="AA295" s="50"/>
      <c r="AB295" s="50"/>
    </row>
    <row r="296" spans="1:28" ht="14.25" customHeight="1">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c r="AA296" s="50"/>
      <c r="AB296" s="50"/>
    </row>
    <row r="297" spans="1:28" ht="14.25" customHeight="1">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c r="AA297" s="50"/>
      <c r="AB297" s="50"/>
    </row>
    <row r="298" spans="1:28" ht="14.25" customHeight="1">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c r="AB298" s="50"/>
    </row>
    <row r="299" spans="1:28" ht="14.25" customHeight="1">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c r="AA299" s="50"/>
      <c r="AB299" s="50"/>
    </row>
    <row r="300" spans="1:28" ht="14.25" customHeight="1">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c r="AA300" s="50"/>
      <c r="AB300" s="50"/>
    </row>
    <row r="301" spans="1:28" ht="14.25" customHeight="1">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c r="AA301" s="50"/>
      <c r="AB301" s="50"/>
    </row>
    <row r="302" spans="1:28" ht="14.25" customHeight="1">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c r="AA302" s="50"/>
      <c r="AB302" s="50"/>
    </row>
    <row r="303" spans="1:28" ht="14.25" customHeight="1">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c r="AA303" s="50"/>
      <c r="AB303" s="50"/>
    </row>
    <row r="304" spans="1:28" ht="14.25" customHeight="1">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c r="AA304" s="50"/>
      <c r="AB304" s="50"/>
    </row>
    <row r="305" spans="1:28" ht="14.25" customHeight="1">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c r="AA305" s="50"/>
      <c r="AB305" s="50"/>
    </row>
    <row r="306" spans="1:28" ht="14.25" customHeight="1">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c r="AA306" s="50"/>
      <c r="AB306" s="50"/>
    </row>
    <row r="307" spans="1:28" ht="14.25" customHeight="1">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c r="AA307" s="50"/>
      <c r="AB307" s="50"/>
    </row>
    <row r="308" spans="1:28" ht="14.25" customHeight="1">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c r="AA308" s="50"/>
      <c r="AB308" s="50"/>
    </row>
    <row r="309" spans="1:28" ht="14.25" customHeight="1">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row>
    <row r="310" spans="1:28" ht="14.25" customHeight="1">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c r="AA310" s="50"/>
      <c r="AB310" s="50"/>
    </row>
    <row r="311" spans="1:28" ht="14.25" customHeight="1">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c r="AA311" s="50"/>
      <c r="AB311" s="50"/>
    </row>
    <row r="312" spans="1:28" ht="14.25" customHeight="1">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c r="AA312" s="50"/>
      <c r="AB312" s="50"/>
    </row>
    <row r="313" spans="1:28" ht="14.25" customHeight="1">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c r="AA313" s="50"/>
      <c r="AB313" s="50"/>
    </row>
    <row r="314" spans="1:28" ht="14.25" customHeight="1">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c r="AA314" s="50"/>
      <c r="AB314" s="50"/>
    </row>
    <row r="315" spans="1:28" ht="14.25" customHeight="1">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row>
    <row r="316" spans="1:28" ht="14.25" customHeight="1">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c r="AA316" s="50"/>
      <c r="AB316" s="50"/>
    </row>
    <row r="317" spans="1:28" ht="14.25" customHeight="1">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c r="AA317" s="50"/>
      <c r="AB317" s="50"/>
    </row>
    <row r="318" spans="1:28" ht="14.25" customHeight="1">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row>
    <row r="319" spans="1:28" ht="14.25" customHeight="1">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c r="AA319" s="50"/>
      <c r="AB319" s="50"/>
    </row>
    <row r="320" spans="1:28" ht="14.25" customHeight="1">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c r="AA320" s="50"/>
      <c r="AB320" s="50"/>
    </row>
    <row r="321" spans="1:28" ht="14.25" customHeight="1">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c r="AA321" s="50"/>
      <c r="AB321" s="50"/>
    </row>
    <row r="322" spans="1:28" ht="14.25" customHeight="1">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c r="AA322" s="50"/>
      <c r="AB322" s="50"/>
    </row>
    <row r="323" spans="1:28" ht="14.25" customHeight="1">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c r="AA323" s="50"/>
      <c r="AB323" s="50"/>
    </row>
    <row r="324" spans="1:28" ht="14.25" customHeight="1">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c r="AB324" s="50"/>
    </row>
    <row r="325" spans="1:28" ht="14.25" customHeight="1">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c r="AA325" s="50"/>
      <c r="AB325" s="50"/>
    </row>
    <row r="326" spans="1:28" ht="14.25" customHeight="1">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c r="AA326" s="50"/>
      <c r="AB326" s="50"/>
    </row>
    <row r="327" spans="1:28" ht="14.25" customHeight="1">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c r="AA327" s="50"/>
      <c r="AB327" s="50"/>
    </row>
    <row r="328" spans="1:28" ht="14.25" customHeight="1">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c r="AA328" s="50"/>
      <c r="AB328" s="50"/>
    </row>
    <row r="329" spans="1:28" ht="14.25" customHeight="1">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c r="AA329" s="50"/>
      <c r="AB329" s="50"/>
    </row>
    <row r="330" spans="1:28" ht="14.25" customHeight="1">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c r="AA330" s="50"/>
      <c r="AB330" s="50"/>
    </row>
    <row r="331" spans="1:28" ht="14.25" customHeight="1">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c r="AA331" s="50"/>
      <c r="AB331" s="50"/>
    </row>
    <row r="332" spans="1:28" ht="14.25" customHeight="1">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c r="AA332" s="50"/>
      <c r="AB332" s="50"/>
    </row>
    <row r="333" spans="1:28" ht="14.25" customHeight="1">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c r="AA333" s="50"/>
      <c r="AB333" s="50"/>
    </row>
    <row r="334" spans="1:28" ht="14.25" customHeight="1">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c r="AA334" s="50"/>
      <c r="AB334" s="50"/>
    </row>
    <row r="335" spans="1:28" ht="14.25" customHeight="1">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c r="AA335" s="50"/>
      <c r="AB335" s="50"/>
    </row>
    <row r="336" spans="1:28" ht="14.25" customHeight="1">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B336" s="50"/>
    </row>
    <row r="337" spans="1:28" ht="14.25" customHeight="1">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c r="AA337" s="50"/>
      <c r="AB337" s="50"/>
    </row>
    <row r="338" spans="1:28" ht="14.25" customHeight="1">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c r="AA338" s="50"/>
      <c r="AB338" s="50"/>
    </row>
    <row r="339" spans="1:28" ht="14.25" customHeight="1">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c r="AA339" s="50"/>
      <c r="AB339" s="50"/>
    </row>
    <row r="340" spans="1:28" ht="14.25" customHeight="1">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c r="AA340" s="50"/>
      <c r="AB340" s="50"/>
    </row>
    <row r="341" spans="1:28" ht="14.25" customHeight="1">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c r="AA341" s="50"/>
      <c r="AB341" s="50"/>
    </row>
    <row r="342" spans="1:28" ht="14.25" customHeight="1">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c r="AA342" s="50"/>
      <c r="AB342" s="50"/>
    </row>
    <row r="343" spans="1:28" ht="14.25" customHeight="1">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c r="AA343" s="50"/>
      <c r="AB343" s="50"/>
    </row>
    <row r="344" spans="1:28" ht="14.25" customHeight="1">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row>
    <row r="345" spans="1:28" ht="14.25" customHeight="1">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c r="AA345" s="50"/>
      <c r="AB345" s="50"/>
    </row>
    <row r="346" spans="1:28" ht="14.25" customHeight="1">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row>
    <row r="347" spans="1:28" ht="14.25" customHeight="1">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c r="AA347" s="50"/>
      <c r="AB347" s="50"/>
    </row>
    <row r="348" spans="1:28" ht="14.25" customHeight="1">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c r="AA348" s="50"/>
      <c r="AB348" s="50"/>
    </row>
    <row r="349" spans="1:28" ht="14.25" customHeight="1">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c r="AA349" s="50"/>
      <c r="AB349" s="50"/>
    </row>
    <row r="350" spans="1:28" ht="14.25" customHeight="1">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c r="AA350" s="50"/>
      <c r="AB350" s="50"/>
    </row>
    <row r="351" spans="1:28" ht="14.25" customHeight="1">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c r="AB351" s="50"/>
    </row>
    <row r="352" spans="1:28" ht="14.25" customHeight="1">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row>
    <row r="353" spans="1:28" ht="14.25" customHeight="1">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c r="AA353" s="50"/>
      <c r="AB353" s="50"/>
    </row>
    <row r="354" spans="1:28" ht="14.25" customHeight="1">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c r="AA354" s="50"/>
      <c r="AB354" s="50"/>
    </row>
    <row r="355" spans="1:28" ht="14.25" customHeight="1">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c r="AA355" s="50"/>
      <c r="AB355" s="50"/>
    </row>
    <row r="356" spans="1:28" ht="14.25" customHeight="1">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row>
    <row r="357" spans="1:28" ht="14.25" customHeight="1">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c r="AA357" s="50"/>
      <c r="AB357" s="50"/>
    </row>
    <row r="358" spans="1:28" ht="14.25" customHeight="1">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c r="AA358" s="50"/>
      <c r="AB358" s="50"/>
    </row>
    <row r="359" spans="1:28" ht="14.25" customHeight="1">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row>
    <row r="360" spans="1:28" ht="14.25" customHeight="1">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row>
    <row r="361" spans="1:28" ht="14.25" customHeight="1">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c r="AA361" s="50"/>
      <c r="AB361" s="50"/>
    </row>
    <row r="362" spans="1:28" ht="14.25" customHeight="1">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c r="AA362" s="50"/>
      <c r="AB362" s="50"/>
    </row>
    <row r="363" spans="1:28" ht="14.25" customHeight="1">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c r="AA363" s="50"/>
      <c r="AB363" s="50"/>
    </row>
    <row r="364" spans="1:28" ht="14.25" customHeight="1">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c r="AA364" s="50"/>
      <c r="AB364" s="50"/>
    </row>
    <row r="365" spans="1:28" ht="14.25" customHeight="1">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c r="AA365" s="50"/>
      <c r="AB365" s="50"/>
    </row>
    <row r="366" spans="1:28" ht="14.25" customHeight="1">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c r="AB366" s="50"/>
    </row>
    <row r="367" spans="1:28" ht="14.25" customHeight="1">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c r="AA367" s="50"/>
      <c r="AB367" s="50"/>
    </row>
    <row r="368" spans="1:28" ht="14.25" customHeight="1">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c r="AB368" s="50"/>
    </row>
    <row r="369" spans="1:28" ht="14.25" customHeight="1">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c r="AA369" s="50"/>
      <c r="AB369" s="50"/>
    </row>
    <row r="370" spans="1:28" ht="14.25" customHeight="1">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c r="AA370" s="50"/>
      <c r="AB370" s="50"/>
    </row>
    <row r="371" spans="1:28" ht="14.25" customHeight="1">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c r="AA371" s="50"/>
      <c r="AB371" s="50"/>
    </row>
    <row r="372" spans="1:28" ht="14.25" customHeight="1">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c r="AA372" s="50"/>
      <c r="AB372" s="50"/>
    </row>
    <row r="373" spans="1:28" ht="14.25" customHeight="1">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c r="AA373" s="50"/>
      <c r="AB373" s="50"/>
    </row>
    <row r="374" spans="1:28" ht="14.25" customHeight="1">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c r="AA374" s="50"/>
      <c r="AB374" s="50"/>
    </row>
    <row r="375" spans="1:28" ht="14.25" customHeight="1">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c r="AA375" s="50"/>
      <c r="AB375" s="50"/>
    </row>
    <row r="376" spans="1:28" ht="14.25" customHeight="1">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c r="AB376" s="50"/>
    </row>
    <row r="377" spans="1:28" ht="14.25" customHeight="1">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c r="AA377" s="50"/>
      <c r="AB377" s="50"/>
    </row>
    <row r="378" spans="1:28" ht="14.25" customHeight="1">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c r="AA378" s="50"/>
      <c r="AB378" s="50"/>
    </row>
    <row r="379" spans="1:28" ht="14.25" customHeight="1">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c r="AA379" s="50"/>
      <c r="AB379" s="50"/>
    </row>
    <row r="380" spans="1:28" ht="14.25" customHeight="1">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c r="AA380" s="50"/>
      <c r="AB380" s="50"/>
    </row>
    <row r="381" spans="1:28" ht="14.25" customHeight="1">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c r="AA381" s="50"/>
      <c r="AB381" s="50"/>
    </row>
    <row r="382" spans="1:28" ht="14.25" customHeight="1">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c r="AA382" s="50"/>
      <c r="AB382" s="50"/>
    </row>
    <row r="383" spans="1:28" ht="14.25" customHeight="1">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c r="AA383" s="50"/>
      <c r="AB383" s="50"/>
    </row>
    <row r="384" spans="1:28" ht="14.25" customHeight="1">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c r="AB384" s="50"/>
    </row>
    <row r="385" spans="1:28" ht="14.25" customHeight="1">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c r="AA385" s="50"/>
      <c r="AB385" s="50"/>
    </row>
    <row r="386" spans="1:28" ht="14.25" customHeight="1">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row>
    <row r="387" spans="1:28" ht="14.25" customHeight="1">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row>
    <row r="388" spans="1:28" ht="14.25" customHeight="1">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c r="AB388" s="50"/>
    </row>
    <row r="389" spans="1:28" ht="14.25" customHeight="1">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c r="AB389" s="50"/>
    </row>
    <row r="390" spans="1:28" ht="14.25" customHeight="1">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c r="AA390" s="50"/>
      <c r="AB390" s="50"/>
    </row>
    <row r="391" spans="1:28" ht="14.25" customHeight="1">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c r="AA391" s="50"/>
      <c r="AB391" s="50"/>
    </row>
    <row r="392" spans="1:28" ht="14.25" customHeight="1">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c r="AA392" s="50"/>
      <c r="AB392" s="50"/>
    </row>
    <row r="393" spans="1:28" ht="14.25" customHeight="1">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c r="AA393" s="50"/>
      <c r="AB393" s="50"/>
    </row>
    <row r="394" spans="1:28" ht="14.25" customHeight="1">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c r="AA394" s="50"/>
      <c r="AB394" s="50"/>
    </row>
    <row r="395" spans="1:28" ht="14.25" customHeight="1">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c r="AB395" s="50"/>
    </row>
    <row r="396" spans="1:28" ht="14.25" customHeight="1">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c r="AA396" s="50"/>
      <c r="AB396" s="50"/>
    </row>
    <row r="397" spans="1:28" ht="14.25" customHeight="1">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c r="AA397" s="50"/>
      <c r="AB397" s="50"/>
    </row>
    <row r="398" spans="1:28" ht="14.25" customHeight="1">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c r="AA398" s="50"/>
      <c r="AB398" s="50"/>
    </row>
    <row r="399" spans="1:28" ht="14.25" customHeight="1">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c r="AA399" s="50"/>
      <c r="AB399" s="50"/>
    </row>
    <row r="400" spans="1:28" ht="14.25" customHeight="1">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c r="AA400" s="50"/>
      <c r="AB400" s="50"/>
    </row>
    <row r="401" spans="1:28" ht="14.25" customHeight="1">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c r="AA401" s="50"/>
      <c r="AB401" s="50"/>
    </row>
    <row r="402" spans="1:28" ht="14.25" customHeight="1">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c r="AA402" s="50"/>
      <c r="AB402" s="50"/>
    </row>
    <row r="403" spans="1:28" ht="14.25" customHeight="1">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c r="AA403" s="50"/>
      <c r="AB403" s="50"/>
    </row>
    <row r="404" spans="1:28" ht="14.25" customHeight="1">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c r="AA404" s="50"/>
      <c r="AB404" s="50"/>
    </row>
    <row r="405" spans="1:28" ht="14.25" customHeight="1">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c r="AA405" s="50"/>
      <c r="AB405" s="50"/>
    </row>
    <row r="406" spans="1:28" ht="14.25" customHeight="1">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c r="AB406" s="50"/>
    </row>
    <row r="407" spans="1:28" ht="14.25" customHeight="1">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c r="AA407" s="50"/>
      <c r="AB407" s="50"/>
    </row>
    <row r="408" spans="1:28" ht="14.25" customHeight="1">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c r="AA408" s="50"/>
      <c r="AB408" s="50"/>
    </row>
    <row r="409" spans="1:28" ht="14.25" customHeight="1">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c r="AA409" s="50"/>
      <c r="AB409" s="50"/>
    </row>
    <row r="410" spans="1:28" ht="14.25" customHeight="1">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c r="AA410" s="50"/>
      <c r="AB410" s="50"/>
    </row>
    <row r="411" spans="1:28" ht="14.25" customHeight="1">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c r="AA411" s="50"/>
      <c r="AB411" s="50"/>
    </row>
    <row r="412" spans="1:28" ht="14.25" customHeight="1">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c r="AA412" s="50"/>
      <c r="AB412" s="50"/>
    </row>
    <row r="413" spans="1:28" ht="14.25" customHeight="1">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c r="AA413" s="50"/>
      <c r="AB413" s="50"/>
    </row>
    <row r="414" spans="1:28" ht="14.25" customHeight="1">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c r="AA414" s="50"/>
      <c r="AB414" s="50"/>
    </row>
    <row r="415" spans="1:28" ht="14.25" customHeight="1">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c r="AA415" s="50"/>
      <c r="AB415" s="50"/>
    </row>
    <row r="416" spans="1:28" ht="14.25" customHeight="1">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c r="AA416" s="50"/>
      <c r="AB416" s="50"/>
    </row>
    <row r="417" spans="1:28" ht="14.25" customHeight="1">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c r="AA417" s="50"/>
      <c r="AB417" s="50"/>
    </row>
    <row r="418" spans="1:28" ht="14.25" customHeight="1">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c r="AA418" s="50"/>
      <c r="AB418" s="50"/>
    </row>
    <row r="419" spans="1:28" ht="14.25" customHeight="1">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c r="AA419" s="50"/>
      <c r="AB419" s="50"/>
    </row>
    <row r="420" spans="1:28" ht="14.25" customHeight="1">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c r="AA420" s="50"/>
      <c r="AB420" s="50"/>
    </row>
    <row r="421" spans="1:28" ht="14.25" customHeight="1">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c r="AA421" s="50"/>
      <c r="AB421" s="50"/>
    </row>
    <row r="422" spans="1:28" ht="14.25" customHeight="1">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c r="AA422" s="50"/>
      <c r="AB422" s="50"/>
    </row>
    <row r="423" spans="1:28" ht="14.25" customHeight="1">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c r="AA423" s="50"/>
      <c r="AB423" s="50"/>
    </row>
    <row r="424" spans="1:28" ht="14.25" customHeight="1">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c r="AA424" s="50"/>
      <c r="AB424" s="50"/>
    </row>
    <row r="425" spans="1:28" ht="14.25" customHeight="1">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c r="AA425" s="50"/>
      <c r="AB425" s="50"/>
    </row>
    <row r="426" spans="1:28" ht="14.25" customHeight="1">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c r="AA426" s="50"/>
      <c r="AB426" s="50"/>
    </row>
    <row r="427" spans="1:28" ht="14.25" customHeight="1">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c r="AA427" s="50"/>
      <c r="AB427" s="50"/>
    </row>
    <row r="428" spans="1:28" ht="14.25" customHeight="1">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c r="AA428" s="50"/>
      <c r="AB428" s="50"/>
    </row>
    <row r="429" spans="1:28" ht="14.25" customHeight="1">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c r="AA429" s="50"/>
      <c r="AB429" s="50"/>
    </row>
    <row r="430" spans="1:28" ht="14.25" customHeight="1">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c r="AA430" s="50"/>
      <c r="AB430" s="50"/>
    </row>
    <row r="431" spans="1:28" ht="14.25" customHeight="1">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c r="AA431" s="50"/>
      <c r="AB431" s="50"/>
    </row>
    <row r="432" spans="1:28" ht="14.25" customHeight="1">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c r="AA432" s="50"/>
      <c r="AB432" s="50"/>
    </row>
    <row r="433" spans="1:28" ht="14.25" customHeight="1">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c r="AA433" s="50"/>
      <c r="AB433" s="50"/>
    </row>
    <row r="434" spans="1:28" ht="14.25" customHeight="1">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c r="AA434" s="50"/>
      <c r="AB434" s="50"/>
    </row>
    <row r="435" spans="1:28" ht="14.25" customHeight="1">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c r="AA435" s="50"/>
      <c r="AB435" s="50"/>
    </row>
    <row r="436" spans="1:28" ht="14.25" customHeight="1">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c r="AA436" s="50"/>
      <c r="AB436" s="50"/>
    </row>
    <row r="437" spans="1:28" ht="14.25" customHeight="1">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c r="AA437" s="50"/>
      <c r="AB437" s="50"/>
    </row>
    <row r="438" spans="1:28" ht="14.25" customHeight="1">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c r="AA438" s="50"/>
      <c r="AB438" s="50"/>
    </row>
    <row r="439" spans="1:28" ht="14.25" customHeight="1">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c r="AA439" s="50"/>
      <c r="AB439" s="50"/>
    </row>
    <row r="440" spans="1:28" ht="14.25" customHeight="1">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c r="AA440" s="50"/>
      <c r="AB440" s="50"/>
    </row>
    <row r="441" spans="1:28" ht="14.25" customHeight="1">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c r="AA441" s="50"/>
      <c r="AB441" s="50"/>
    </row>
    <row r="442" spans="1:28" ht="14.25" customHeight="1">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c r="AA442" s="50"/>
      <c r="AB442" s="50"/>
    </row>
    <row r="443" spans="1:28" ht="14.25" customHeight="1">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c r="AA443" s="50"/>
      <c r="AB443" s="50"/>
    </row>
    <row r="444" spans="1:28" ht="14.25" customHeight="1">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c r="AA444" s="50"/>
      <c r="AB444" s="50"/>
    </row>
    <row r="445" spans="1:28" ht="14.25" customHeight="1">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c r="AA445" s="50"/>
      <c r="AB445" s="50"/>
    </row>
    <row r="446" spans="1:28" ht="14.25" customHeight="1">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c r="AA446" s="50"/>
      <c r="AB446" s="50"/>
    </row>
    <row r="447" spans="1:28" ht="14.25" customHeight="1">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c r="AA447" s="50"/>
      <c r="AB447" s="50"/>
    </row>
    <row r="448" spans="1:28" ht="14.25" customHeight="1">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c r="AA448" s="50"/>
      <c r="AB448" s="50"/>
    </row>
    <row r="449" spans="1:28" ht="14.25" customHeight="1">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c r="AA449" s="50"/>
      <c r="AB449" s="50"/>
    </row>
    <row r="450" spans="1:28" ht="14.25" customHeight="1">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c r="AA450" s="50"/>
      <c r="AB450" s="50"/>
    </row>
    <row r="451" spans="1:28" ht="14.25" customHeight="1">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row>
    <row r="452" spans="1:28" ht="14.25" customHeight="1">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c r="AA452" s="50"/>
      <c r="AB452" s="50"/>
    </row>
    <row r="453" spans="1:28" ht="14.25" customHeight="1">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c r="AA453" s="50"/>
      <c r="AB453" s="50"/>
    </row>
    <row r="454" spans="1:28" ht="14.25" customHeight="1">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c r="AA454" s="50"/>
      <c r="AB454" s="50"/>
    </row>
    <row r="455" spans="1:28" ht="14.25" customHeight="1">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c r="AA455" s="50"/>
      <c r="AB455" s="50"/>
    </row>
    <row r="456" spans="1:28" ht="14.25" customHeight="1">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c r="AA456" s="50"/>
      <c r="AB456" s="50"/>
    </row>
    <row r="457" spans="1:28" ht="14.25" customHeight="1">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c r="AA457" s="50"/>
      <c r="AB457" s="50"/>
    </row>
    <row r="458" spans="1:28" ht="14.25" customHeight="1">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c r="AA458" s="50"/>
      <c r="AB458" s="50"/>
    </row>
    <row r="459" spans="1:28" ht="14.25" customHeight="1">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c r="AA459" s="50"/>
      <c r="AB459" s="50"/>
    </row>
    <row r="460" spans="1:28" ht="14.25" customHeight="1">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c r="AA460" s="50"/>
      <c r="AB460" s="50"/>
    </row>
    <row r="461" spans="1:28" ht="14.25" customHeight="1">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c r="AA461" s="50"/>
      <c r="AB461" s="50"/>
    </row>
    <row r="462" spans="1:28" ht="14.25" customHeight="1">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c r="AA462" s="50"/>
      <c r="AB462" s="50"/>
    </row>
    <row r="463" spans="1:28" ht="14.25" customHeight="1">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c r="AA463" s="50"/>
      <c r="AB463" s="50"/>
    </row>
    <row r="464" spans="1:28" ht="14.25" customHeight="1">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c r="AA464" s="50"/>
      <c r="AB464" s="50"/>
    </row>
    <row r="465" spans="1:28" ht="14.25" customHeight="1">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c r="AA465" s="50"/>
      <c r="AB465" s="50"/>
    </row>
    <row r="466" spans="1:28" ht="14.25" customHeight="1">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c r="AA466" s="50"/>
      <c r="AB466" s="50"/>
    </row>
    <row r="467" spans="1:28" ht="14.25" customHeight="1">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c r="AA467" s="50"/>
      <c r="AB467" s="50"/>
    </row>
    <row r="468" spans="1:28" ht="14.25" customHeight="1">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c r="AA468" s="50"/>
      <c r="AB468" s="50"/>
    </row>
    <row r="469" spans="1:28" ht="14.25" customHeight="1">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c r="AA469" s="50"/>
      <c r="AB469" s="50"/>
    </row>
    <row r="470" spans="1:28" ht="14.25" customHeight="1">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c r="AA470" s="50"/>
      <c r="AB470" s="50"/>
    </row>
    <row r="471" spans="1:28" ht="14.25" customHeight="1">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c r="AA471" s="50"/>
      <c r="AB471" s="50"/>
    </row>
    <row r="472" spans="1:28" ht="14.25" customHeight="1">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c r="AA472" s="50"/>
      <c r="AB472" s="50"/>
    </row>
    <row r="473" spans="1:28" ht="14.25" customHeight="1">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c r="AA473" s="50"/>
      <c r="AB473" s="50"/>
    </row>
    <row r="474" spans="1:28" ht="14.25" customHeight="1">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c r="AA474" s="50"/>
      <c r="AB474" s="50"/>
    </row>
    <row r="475" spans="1:28" ht="14.25" customHeight="1">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c r="AA475" s="50"/>
      <c r="AB475" s="50"/>
    </row>
    <row r="476" spans="1:28" ht="14.25" customHeight="1">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c r="AA476" s="50"/>
      <c r="AB476" s="50"/>
    </row>
    <row r="477" spans="1:28" ht="14.25" customHeight="1">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c r="AA477" s="50"/>
      <c r="AB477" s="50"/>
    </row>
    <row r="478" spans="1:28" ht="14.25" customHeight="1">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c r="AA478" s="50"/>
      <c r="AB478" s="50"/>
    </row>
    <row r="479" spans="1:28" ht="14.25" customHeight="1">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c r="AA479" s="50"/>
      <c r="AB479" s="50"/>
    </row>
    <row r="480" spans="1:28" ht="14.25" customHeight="1">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c r="AA480" s="50"/>
      <c r="AB480" s="50"/>
    </row>
    <row r="481" spans="1:28" ht="14.25" customHeight="1">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c r="AA481" s="50"/>
      <c r="AB481" s="50"/>
    </row>
    <row r="482" spans="1:28" ht="14.25" customHeight="1">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c r="AA482" s="50"/>
      <c r="AB482" s="50"/>
    </row>
    <row r="483" spans="1:28" ht="14.25" customHeight="1">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c r="AA483" s="50"/>
      <c r="AB483" s="50"/>
    </row>
    <row r="484" spans="1:28" ht="14.25" customHeight="1">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c r="AA484" s="50"/>
      <c r="AB484" s="50"/>
    </row>
    <row r="485" spans="1:28" ht="14.25" customHeight="1">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c r="AA485" s="50"/>
      <c r="AB485" s="50"/>
    </row>
    <row r="486" spans="1:28" ht="14.25" customHeight="1">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c r="AA486" s="50"/>
      <c r="AB486" s="50"/>
    </row>
    <row r="487" spans="1:28" ht="14.25" customHeight="1">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c r="AA487" s="50"/>
      <c r="AB487" s="50"/>
    </row>
    <row r="488" spans="1:28" ht="14.25" customHeight="1">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c r="AA488" s="50"/>
      <c r="AB488" s="50"/>
    </row>
    <row r="489" spans="1:28" ht="14.25" customHeight="1">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c r="AA489" s="50"/>
      <c r="AB489" s="50"/>
    </row>
    <row r="490" spans="1:28" ht="14.25" customHeight="1">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c r="AA490" s="50"/>
      <c r="AB490" s="50"/>
    </row>
    <row r="491" spans="1:28" ht="14.25" customHeight="1">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c r="AA491" s="50"/>
      <c r="AB491" s="50"/>
    </row>
    <row r="492" spans="1:28" ht="14.25" customHeight="1">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c r="AA492" s="50"/>
      <c r="AB492" s="50"/>
    </row>
    <row r="493" spans="1:28" ht="14.25" customHeight="1">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c r="AA493" s="50"/>
      <c r="AB493" s="50"/>
    </row>
    <row r="494" spans="1:28" ht="14.25" customHeight="1">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c r="AA494" s="50"/>
      <c r="AB494" s="50"/>
    </row>
    <row r="495" spans="1:28" ht="14.25" customHeight="1">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c r="AA495" s="50"/>
      <c r="AB495" s="50"/>
    </row>
    <row r="496" spans="1:28" ht="14.25" customHeight="1">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c r="AA496" s="50"/>
      <c r="AB496" s="50"/>
    </row>
    <row r="497" spans="1:28" ht="14.25" customHeight="1">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c r="AA497" s="50"/>
      <c r="AB497" s="50"/>
    </row>
    <row r="498" spans="1:28" ht="14.25" customHeight="1">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c r="AA498" s="50"/>
      <c r="AB498" s="50"/>
    </row>
    <row r="499" spans="1:28" ht="14.25" customHeight="1">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c r="AA499" s="50"/>
      <c r="AB499" s="50"/>
    </row>
    <row r="500" spans="1:28" ht="14.25" customHeight="1">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c r="AA500" s="50"/>
      <c r="AB500" s="50"/>
    </row>
    <row r="501" spans="1:28" ht="14.25" customHeight="1">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c r="AA501" s="50"/>
      <c r="AB501" s="50"/>
    </row>
    <row r="502" spans="1:28" ht="14.25" customHeight="1">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c r="AA502" s="50"/>
      <c r="AB502" s="50"/>
    </row>
    <row r="503" spans="1:28" ht="14.25" customHeight="1">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c r="AA503" s="50"/>
      <c r="AB503" s="50"/>
    </row>
    <row r="504" spans="1:28" ht="14.25" customHeight="1">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row>
    <row r="505" spans="1:28" ht="14.25" customHeight="1">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c r="AA505" s="50"/>
      <c r="AB505" s="50"/>
    </row>
    <row r="506" spans="1:28" ht="14.25" customHeight="1">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c r="AA506" s="50"/>
      <c r="AB506" s="50"/>
    </row>
    <row r="507" spans="1:28" ht="14.25" customHeight="1">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c r="AA507" s="50"/>
      <c r="AB507" s="50"/>
    </row>
    <row r="508" spans="1:28" ht="14.25" customHeight="1">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c r="AA508" s="50"/>
      <c r="AB508" s="50"/>
    </row>
    <row r="509" spans="1:28" ht="14.25" customHeight="1">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c r="AA509" s="50"/>
      <c r="AB509" s="50"/>
    </row>
    <row r="510" spans="1:28" ht="14.25" customHeight="1">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c r="AA510" s="50"/>
      <c r="AB510" s="50"/>
    </row>
    <row r="511" spans="1:28" ht="14.25" customHeight="1">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c r="AA511" s="50"/>
      <c r="AB511" s="50"/>
    </row>
    <row r="512" spans="1:28" ht="14.25" customHeight="1">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c r="AA512" s="50"/>
      <c r="AB512" s="50"/>
    </row>
    <row r="513" spans="1:28" ht="14.25" customHeight="1">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row>
    <row r="514" spans="1:28" ht="14.25" customHeight="1">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c r="AA514" s="50"/>
      <c r="AB514" s="50"/>
    </row>
    <row r="515" spans="1:28" ht="14.25" customHeight="1">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c r="AA515" s="50"/>
      <c r="AB515" s="50"/>
    </row>
    <row r="516" spans="1:28" ht="14.25" customHeight="1">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c r="AA516" s="50"/>
      <c r="AB516" s="50"/>
    </row>
    <row r="517" spans="1:28" ht="14.25" customHeight="1">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c r="AA517" s="50"/>
      <c r="AB517" s="50"/>
    </row>
    <row r="518" spans="1:28" ht="14.25" customHeight="1">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c r="AA518" s="50"/>
      <c r="AB518" s="50"/>
    </row>
    <row r="519" spans="1:28" ht="14.25" customHeight="1">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c r="AA519" s="50"/>
      <c r="AB519" s="50"/>
    </row>
    <row r="520" spans="1:28" ht="14.25" customHeight="1">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c r="AA520" s="50"/>
      <c r="AB520" s="50"/>
    </row>
    <row r="521" spans="1:28" ht="14.25" customHeight="1">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c r="AA521" s="50"/>
      <c r="AB521" s="50"/>
    </row>
    <row r="522" spans="1:28" ht="14.25" customHeight="1">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c r="AA522" s="50"/>
      <c r="AB522" s="50"/>
    </row>
    <row r="523" spans="1:28" ht="14.25" customHeight="1">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c r="AA523" s="50"/>
      <c r="AB523" s="50"/>
    </row>
    <row r="524" spans="1:28" ht="14.25" customHeight="1">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c r="AA524" s="50"/>
      <c r="AB524" s="50"/>
    </row>
    <row r="525" spans="1:28" ht="14.25" customHeight="1">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c r="AA525" s="50"/>
      <c r="AB525" s="50"/>
    </row>
    <row r="526" spans="1:28" ht="14.25" customHeight="1">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c r="AA526" s="50"/>
      <c r="AB526" s="50"/>
    </row>
    <row r="527" spans="1:28" ht="14.25" customHeight="1">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c r="AA527" s="50"/>
      <c r="AB527" s="50"/>
    </row>
    <row r="528" spans="1:28" ht="14.25" customHeight="1">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c r="AA528" s="50"/>
      <c r="AB528" s="50"/>
    </row>
    <row r="529" spans="1:28" ht="14.25" customHeight="1">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c r="AA529" s="50"/>
      <c r="AB529" s="50"/>
    </row>
    <row r="530" spans="1:28" ht="14.25" customHeight="1">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c r="AA530" s="50"/>
      <c r="AB530" s="50"/>
    </row>
    <row r="531" spans="1:28" ht="14.25" customHeight="1">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c r="AA531" s="50"/>
      <c r="AB531" s="50"/>
    </row>
    <row r="532" spans="1:28" ht="14.25" customHeight="1">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c r="AA532" s="50"/>
      <c r="AB532" s="50"/>
    </row>
    <row r="533" spans="1:28" ht="14.25" customHeight="1">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c r="AA533" s="50"/>
      <c r="AB533" s="50"/>
    </row>
    <row r="534" spans="1:28" ht="14.25" customHeight="1">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c r="AA534" s="50"/>
      <c r="AB534" s="50"/>
    </row>
    <row r="535" spans="1:28" ht="14.25" customHeight="1">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c r="AA535" s="50"/>
      <c r="AB535" s="50"/>
    </row>
    <row r="536" spans="1:28" ht="14.25" customHeight="1">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c r="AA536" s="50"/>
      <c r="AB536" s="50"/>
    </row>
    <row r="537" spans="1:28" ht="14.25" customHeight="1">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c r="AA537" s="50"/>
      <c r="AB537" s="50"/>
    </row>
    <row r="538" spans="1:28" ht="14.25" customHeight="1">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c r="AA538" s="50"/>
      <c r="AB538" s="50"/>
    </row>
    <row r="539" spans="1:28" ht="14.25" customHeight="1">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c r="AA539" s="50"/>
      <c r="AB539" s="50"/>
    </row>
    <row r="540" spans="1:28" ht="14.25" customHeight="1">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c r="AA540" s="50"/>
      <c r="AB540" s="50"/>
    </row>
    <row r="541" spans="1:28" ht="14.25" customHeight="1">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c r="AA541" s="50"/>
      <c r="AB541" s="50"/>
    </row>
    <row r="542" spans="1:28" ht="14.25" customHeight="1">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c r="AA542" s="50"/>
      <c r="AB542" s="50"/>
    </row>
    <row r="543" spans="1:28" ht="14.25" customHeight="1">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c r="AA543" s="50"/>
      <c r="AB543" s="50"/>
    </row>
    <row r="544" spans="1:28" ht="14.25" customHeight="1">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c r="AA544" s="50"/>
      <c r="AB544" s="50"/>
    </row>
    <row r="545" spans="1:28" ht="14.25" customHeight="1">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c r="AA545" s="50"/>
      <c r="AB545" s="50"/>
    </row>
    <row r="546" spans="1:28" ht="14.25" customHeight="1">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c r="AA546" s="50"/>
      <c r="AB546" s="50"/>
    </row>
    <row r="547" spans="1:28" ht="14.25" customHeight="1">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c r="AA547" s="50"/>
      <c r="AB547" s="50"/>
    </row>
    <row r="548" spans="1:28" ht="14.25" customHeight="1">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c r="AA548" s="50"/>
      <c r="AB548" s="50"/>
    </row>
    <row r="549" spans="1:28" ht="14.25" customHeight="1">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c r="AA549" s="50"/>
      <c r="AB549" s="50"/>
    </row>
    <row r="550" spans="1:28" ht="14.25" customHeight="1">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c r="AA550" s="50"/>
      <c r="AB550" s="50"/>
    </row>
    <row r="551" spans="1:28" ht="14.25" customHeight="1">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c r="AA551" s="50"/>
      <c r="AB551" s="50"/>
    </row>
    <row r="552" spans="1:28" ht="14.25" customHeight="1">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c r="AA552" s="50"/>
      <c r="AB552" s="50"/>
    </row>
    <row r="553" spans="1:28" ht="14.25" customHeight="1">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c r="AA553" s="50"/>
      <c r="AB553" s="50"/>
    </row>
    <row r="554" spans="1:28" ht="14.25" customHeight="1">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c r="AA554" s="50"/>
      <c r="AB554" s="50"/>
    </row>
    <row r="555" spans="1:28" ht="14.25" customHeight="1">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c r="AA555" s="50"/>
      <c r="AB555" s="50"/>
    </row>
    <row r="556" spans="1:28" ht="14.25" customHeight="1">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c r="AA556" s="50"/>
      <c r="AB556" s="50"/>
    </row>
    <row r="557" spans="1:28" ht="14.25" customHeight="1">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c r="AA557" s="50"/>
      <c r="AB557" s="50"/>
    </row>
    <row r="558" spans="1:28" ht="14.25" customHeight="1">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c r="AA558" s="50"/>
      <c r="AB558" s="50"/>
    </row>
    <row r="559" spans="1:28" ht="14.25" customHeight="1">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c r="AA559" s="50"/>
      <c r="AB559" s="50"/>
    </row>
    <row r="560" spans="1:28" ht="14.25" customHeight="1">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c r="AA560" s="50"/>
      <c r="AB560" s="50"/>
    </row>
    <row r="561" spans="1:28" ht="14.25" customHeight="1">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c r="AA561" s="50"/>
      <c r="AB561" s="50"/>
    </row>
    <row r="562" spans="1:28" ht="14.25" customHeight="1">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c r="AA562" s="50"/>
      <c r="AB562" s="50"/>
    </row>
    <row r="563" spans="1:28" ht="14.25" customHeight="1">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c r="AA563" s="50"/>
      <c r="AB563" s="50"/>
    </row>
    <row r="564" spans="1:28" ht="14.25" customHeight="1">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c r="AA564" s="50"/>
      <c r="AB564" s="50"/>
    </row>
    <row r="565" spans="1:28" ht="14.25" customHeight="1">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c r="AA565" s="50"/>
      <c r="AB565" s="50"/>
    </row>
    <row r="566" spans="1:28" ht="14.25" customHeight="1">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c r="AA566" s="50"/>
      <c r="AB566" s="50"/>
    </row>
    <row r="567" spans="1:28" ht="14.25" customHeight="1">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c r="AA567" s="50"/>
      <c r="AB567" s="50"/>
    </row>
    <row r="568" spans="1:28" ht="14.25" customHeight="1">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c r="AA568" s="50"/>
      <c r="AB568" s="50"/>
    </row>
    <row r="569" spans="1:28" ht="14.25" customHeight="1">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c r="AA569" s="50"/>
      <c r="AB569" s="50"/>
    </row>
    <row r="570" spans="1:28" ht="14.25" customHeight="1">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c r="AA570" s="50"/>
      <c r="AB570" s="50"/>
    </row>
    <row r="571" spans="1:28" ht="14.25" customHeight="1">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c r="AA571" s="50"/>
      <c r="AB571" s="50"/>
    </row>
    <row r="572" spans="1:28" ht="14.25" customHeight="1">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c r="AA572" s="50"/>
      <c r="AB572" s="50"/>
    </row>
    <row r="573" spans="1:28" ht="14.25" customHeight="1">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c r="AA573" s="50"/>
      <c r="AB573" s="50"/>
    </row>
    <row r="574" spans="1:28" ht="14.25" customHeight="1">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c r="AA574" s="50"/>
      <c r="AB574" s="50"/>
    </row>
    <row r="575" spans="1:28" ht="14.25" customHeight="1">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c r="AA575" s="50"/>
      <c r="AB575" s="50"/>
    </row>
    <row r="576" spans="1:28" ht="14.25" customHeight="1">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c r="AA576" s="50"/>
      <c r="AB576" s="50"/>
    </row>
    <row r="577" spans="1:28" ht="14.25" customHeight="1">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c r="AA577" s="50"/>
      <c r="AB577" s="50"/>
    </row>
    <row r="578" spans="1:28" ht="14.25" customHeight="1">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c r="AA578" s="50"/>
      <c r="AB578" s="50"/>
    </row>
    <row r="579" spans="1:28" ht="14.25" customHeight="1">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c r="AA579" s="50"/>
      <c r="AB579" s="50"/>
    </row>
    <row r="580" spans="1:28" ht="14.25" customHeight="1">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row>
    <row r="581" spans="1:28" ht="14.25" customHeight="1">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c r="AA581" s="50"/>
      <c r="AB581" s="50"/>
    </row>
    <row r="582" spans="1:28" ht="14.25" customHeight="1">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c r="AA582" s="50"/>
      <c r="AB582" s="50"/>
    </row>
    <row r="583" spans="1:28" ht="14.25" customHeight="1">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c r="AA583" s="50"/>
      <c r="AB583" s="50"/>
    </row>
    <row r="584" spans="1:28" ht="14.25" customHeight="1">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c r="AA584" s="50"/>
      <c r="AB584" s="50"/>
    </row>
    <row r="585" spans="1:28" ht="14.25" customHeight="1">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c r="AA585" s="50"/>
      <c r="AB585" s="50"/>
    </row>
    <row r="586" spans="1:28" ht="14.25" customHeight="1">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c r="AA586" s="50"/>
      <c r="AB586" s="50"/>
    </row>
    <row r="587" spans="1:28" ht="14.25" customHeight="1">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c r="AA587" s="50"/>
      <c r="AB587" s="50"/>
    </row>
    <row r="588" spans="1:28" ht="14.25" customHeight="1">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row>
    <row r="589" spans="1:28" ht="14.25" customHeight="1">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c r="AA589" s="50"/>
      <c r="AB589" s="50"/>
    </row>
    <row r="590" spans="1:28" ht="14.25" customHeight="1">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c r="AA590" s="50"/>
      <c r="AB590" s="50"/>
    </row>
    <row r="591" spans="1:28" ht="14.25" customHeight="1">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c r="AA591" s="50"/>
      <c r="AB591" s="50"/>
    </row>
    <row r="592" spans="1:28" ht="14.25" customHeight="1">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c r="AA592" s="50"/>
      <c r="AB592" s="50"/>
    </row>
    <row r="593" spans="1:28" ht="14.25" customHeight="1">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c r="AA593" s="50"/>
      <c r="AB593" s="50"/>
    </row>
    <row r="594" spans="1:28" ht="14.25" customHeight="1">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c r="AA594" s="50"/>
      <c r="AB594" s="50"/>
    </row>
    <row r="595" spans="1:28" ht="14.25" customHeight="1">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row>
    <row r="596" spans="1:28" ht="14.25" customHeight="1">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c r="AA596" s="50"/>
      <c r="AB596" s="50"/>
    </row>
    <row r="597" spans="1:28" ht="14.25" customHeight="1">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c r="AA597" s="50"/>
      <c r="AB597" s="50"/>
    </row>
    <row r="598" spans="1:28" ht="14.25" customHeight="1">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c r="AA598" s="50"/>
      <c r="AB598" s="50"/>
    </row>
    <row r="599" spans="1:28" ht="14.25" customHeight="1">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c r="AA599" s="50"/>
      <c r="AB599" s="50"/>
    </row>
    <row r="600" spans="1:28" ht="14.25" customHeight="1">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c r="AA600" s="50"/>
      <c r="AB600" s="50"/>
    </row>
    <row r="601" spans="1:28" ht="14.25" customHeight="1">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c r="AA601" s="50"/>
      <c r="AB601" s="50"/>
    </row>
    <row r="602" spans="1:28" ht="14.25" customHeight="1">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c r="AA602" s="50"/>
      <c r="AB602" s="50"/>
    </row>
    <row r="603" spans="1:28" ht="14.25" customHeight="1">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c r="AA603" s="50"/>
      <c r="AB603" s="50"/>
    </row>
    <row r="604" spans="1:28" ht="14.25" customHeight="1">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c r="AA604" s="50"/>
      <c r="AB604" s="50"/>
    </row>
    <row r="605" spans="1:28" ht="14.25" customHeight="1">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c r="AA605" s="50"/>
      <c r="AB605" s="50"/>
    </row>
    <row r="606" spans="1:28" ht="14.25" customHeight="1">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c r="AA606" s="50"/>
      <c r="AB606" s="50"/>
    </row>
    <row r="607" spans="1:28" ht="14.25" customHeight="1">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c r="AA607" s="50"/>
      <c r="AB607" s="50"/>
    </row>
    <row r="608" spans="1:28" ht="14.25" customHeight="1">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c r="AA608" s="50"/>
      <c r="AB608" s="50"/>
    </row>
    <row r="609" spans="1:28" ht="14.25" customHeight="1">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c r="AA609" s="50"/>
      <c r="AB609" s="50"/>
    </row>
    <row r="610" spans="1:28" ht="14.25" customHeight="1">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c r="AA610" s="50"/>
      <c r="AB610" s="50"/>
    </row>
    <row r="611" spans="1:28" ht="14.25" customHeight="1">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c r="AA611" s="50"/>
      <c r="AB611" s="50"/>
    </row>
    <row r="612" spans="1:28" ht="14.25" customHeight="1">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c r="AA612" s="50"/>
      <c r="AB612" s="50"/>
    </row>
    <row r="613" spans="1:28" ht="14.25" customHeight="1">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c r="AA613" s="50"/>
      <c r="AB613" s="50"/>
    </row>
    <row r="614" spans="1:28" ht="14.25" customHeight="1">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c r="AA614" s="50"/>
      <c r="AB614" s="50"/>
    </row>
    <row r="615" spans="1:28" ht="14.25" customHeight="1">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c r="AA615" s="50"/>
      <c r="AB615" s="50"/>
    </row>
    <row r="616" spans="1:28" ht="14.25" customHeight="1">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c r="AA616" s="50"/>
      <c r="AB616" s="50"/>
    </row>
    <row r="617" spans="1:28" ht="14.25" customHeight="1">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c r="AA617" s="50"/>
      <c r="AB617" s="50"/>
    </row>
    <row r="618" spans="1:28" ht="14.25" customHeight="1">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c r="AA618" s="50"/>
      <c r="AB618" s="50"/>
    </row>
    <row r="619" spans="1:28" ht="14.25" customHeight="1">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c r="AA619" s="50"/>
      <c r="AB619" s="50"/>
    </row>
    <row r="620" spans="1:28" ht="14.25" customHeight="1">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c r="AA620" s="50"/>
      <c r="AB620" s="50"/>
    </row>
    <row r="621" spans="1:28" ht="14.25" customHeight="1">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c r="AA621" s="50"/>
      <c r="AB621" s="50"/>
    </row>
    <row r="622" spans="1:28" ht="14.25" customHeight="1">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c r="AA622" s="50"/>
      <c r="AB622" s="50"/>
    </row>
    <row r="623" spans="1:28" ht="14.25" customHeight="1">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c r="AA623" s="50"/>
      <c r="AB623" s="50"/>
    </row>
    <row r="624" spans="1:28" ht="14.25" customHeight="1">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c r="AA624" s="50"/>
      <c r="AB624" s="50"/>
    </row>
    <row r="625" spans="1:28" ht="14.25" customHeight="1">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c r="AA625" s="50"/>
      <c r="AB625" s="50"/>
    </row>
    <row r="626" spans="1:28" ht="14.25" customHeight="1">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c r="AA626" s="50"/>
      <c r="AB626" s="50"/>
    </row>
    <row r="627" spans="1:28" ht="14.25" customHeight="1">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c r="AA627" s="50"/>
      <c r="AB627" s="50"/>
    </row>
    <row r="628" spans="1:28" ht="14.25" customHeight="1">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c r="AA628" s="50"/>
      <c r="AB628" s="50"/>
    </row>
    <row r="629" spans="1:28" ht="14.25" customHeight="1">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c r="AA629" s="50"/>
      <c r="AB629" s="50"/>
    </row>
    <row r="630" spans="1:28" ht="14.25" customHeight="1">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c r="AA630" s="50"/>
      <c r="AB630" s="50"/>
    </row>
    <row r="631" spans="1:28" ht="14.25" customHeight="1">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c r="AA631" s="50"/>
      <c r="AB631" s="50"/>
    </row>
    <row r="632" spans="1:28" ht="14.25" customHeight="1">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c r="AA632" s="50"/>
      <c r="AB632" s="50"/>
    </row>
    <row r="633" spans="1:28" ht="14.25" customHeight="1">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c r="AA633" s="50"/>
      <c r="AB633" s="50"/>
    </row>
    <row r="634" spans="1:28" ht="14.25" customHeight="1">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c r="AA634" s="50"/>
      <c r="AB634" s="50"/>
    </row>
    <row r="635" spans="1:28" ht="14.25" customHeight="1">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c r="AA635" s="50"/>
      <c r="AB635" s="50"/>
    </row>
    <row r="636" spans="1:28" ht="14.25" customHeight="1">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c r="AA636" s="50"/>
      <c r="AB636" s="50"/>
    </row>
    <row r="637" spans="1:28" ht="14.25" customHeight="1">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c r="AA637" s="50"/>
      <c r="AB637" s="50"/>
    </row>
    <row r="638" spans="1:28" ht="14.25" customHeight="1">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c r="AA638" s="50"/>
      <c r="AB638" s="50"/>
    </row>
    <row r="639" spans="1:28" ht="14.25" customHeight="1">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c r="AA639" s="50"/>
      <c r="AB639" s="50"/>
    </row>
    <row r="640" spans="1:28" ht="14.25" customHeight="1">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c r="AA640" s="50"/>
      <c r="AB640" s="50"/>
    </row>
    <row r="641" spans="1:28" ht="14.25" customHeight="1">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c r="AA641" s="50"/>
      <c r="AB641" s="50"/>
    </row>
    <row r="642" spans="1:28" ht="14.25" customHeight="1">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c r="AA642" s="50"/>
      <c r="AB642" s="50"/>
    </row>
    <row r="643" spans="1:28" ht="14.25" customHeight="1">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c r="AA643" s="50"/>
      <c r="AB643" s="50"/>
    </row>
    <row r="644" spans="1:28" ht="14.25" customHeight="1">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c r="AA644" s="50"/>
      <c r="AB644" s="50"/>
    </row>
    <row r="645" spans="1:28" ht="14.25" customHeight="1">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c r="AA645" s="50"/>
      <c r="AB645" s="50"/>
    </row>
    <row r="646" spans="1:28" ht="14.25" customHeight="1">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c r="AA646" s="50"/>
      <c r="AB646" s="50"/>
    </row>
    <row r="647" spans="1:28" ht="14.25" customHeight="1">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c r="AA647" s="50"/>
      <c r="AB647" s="50"/>
    </row>
    <row r="648" spans="1:28" ht="14.25" customHeight="1">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c r="AA648" s="50"/>
      <c r="AB648" s="50"/>
    </row>
    <row r="649" spans="1:28" ht="14.25" customHeight="1">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c r="AA649" s="50"/>
      <c r="AB649" s="50"/>
    </row>
    <row r="650" spans="1:28" ht="14.25" customHeight="1">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c r="AA650" s="50"/>
      <c r="AB650" s="50"/>
    </row>
    <row r="651" spans="1:28" ht="14.25" customHeight="1">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c r="AA651" s="50"/>
      <c r="AB651" s="50"/>
    </row>
    <row r="652" spans="1:28" ht="14.25" customHeight="1">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c r="AA652" s="50"/>
      <c r="AB652" s="50"/>
    </row>
    <row r="653" spans="1:28" ht="14.25" customHeight="1">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c r="AA653" s="50"/>
      <c r="AB653" s="50"/>
    </row>
    <row r="654" spans="1:28" ht="14.25" customHeight="1">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c r="AA654" s="50"/>
      <c r="AB654" s="50"/>
    </row>
    <row r="655" spans="1:28" ht="14.25" customHeight="1">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c r="AA655" s="50"/>
      <c r="AB655" s="50"/>
    </row>
    <row r="656" spans="1:28" ht="14.25" customHeight="1">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c r="AA656" s="50"/>
      <c r="AB656" s="50"/>
    </row>
    <row r="657" spans="1:28" ht="14.25" customHeight="1">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c r="AA657" s="50"/>
      <c r="AB657" s="50"/>
    </row>
    <row r="658" spans="1:28" ht="14.25" customHeight="1">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c r="AA658" s="50"/>
      <c r="AB658" s="50"/>
    </row>
    <row r="659" spans="1:28" ht="14.25" customHeight="1">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c r="AA659" s="50"/>
      <c r="AB659" s="50"/>
    </row>
    <row r="660" spans="1:28" ht="14.25" customHeight="1">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c r="AA660" s="50"/>
      <c r="AB660" s="50"/>
    </row>
    <row r="661" spans="1:28" ht="14.25" customHeight="1">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c r="AA661" s="50"/>
      <c r="AB661" s="50"/>
    </row>
    <row r="662" spans="1:28" ht="14.25" customHeight="1">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c r="AA662" s="50"/>
      <c r="AB662" s="50"/>
    </row>
    <row r="663" spans="1:28" ht="14.25" customHeight="1">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c r="AA663" s="50"/>
      <c r="AB663" s="50"/>
    </row>
    <row r="664" spans="1:28" ht="14.25" customHeight="1">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c r="AA664" s="50"/>
      <c r="AB664" s="50"/>
    </row>
    <row r="665" spans="1:28" ht="14.25" customHeight="1">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c r="AA665" s="50"/>
      <c r="AB665" s="50"/>
    </row>
    <row r="666" spans="1:28" ht="14.25" customHeight="1">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c r="AA666" s="50"/>
      <c r="AB666" s="50"/>
    </row>
    <row r="667" spans="1:28" ht="14.25" customHeight="1">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c r="AA667" s="50"/>
      <c r="AB667" s="50"/>
    </row>
    <row r="668" spans="1:28" ht="14.25" customHeight="1">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c r="AA668" s="50"/>
      <c r="AB668" s="50"/>
    </row>
    <row r="669" spans="1:28" ht="14.25" customHeight="1">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c r="AA669" s="50"/>
      <c r="AB669" s="50"/>
    </row>
    <row r="670" spans="1:28" ht="14.25" customHeight="1">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c r="AA670" s="50"/>
      <c r="AB670" s="50"/>
    </row>
    <row r="671" spans="1:28" ht="14.25" customHeight="1">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c r="AA671" s="50"/>
      <c r="AB671" s="50"/>
    </row>
    <row r="672" spans="1:28" ht="14.25" customHeight="1">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c r="AA672" s="50"/>
      <c r="AB672" s="50"/>
    </row>
    <row r="673" spans="1:28" ht="14.25" customHeight="1">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c r="AA673" s="50"/>
      <c r="AB673" s="50"/>
    </row>
    <row r="674" spans="1:28" ht="14.25" customHeight="1">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c r="AA674" s="50"/>
      <c r="AB674" s="50"/>
    </row>
    <row r="675" spans="1:28" ht="14.25" customHeight="1">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c r="AA675" s="50"/>
      <c r="AB675" s="50"/>
    </row>
    <row r="676" spans="1:28" ht="14.25" customHeight="1">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c r="AA676" s="50"/>
      <c r="AB676" s="50"/>
    </row>
    <row r="677" spans="1:28" ht="14.25" customHeight="1">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c r="AA677" s="50"/>
      <c r="AB677" s="50"/>
    </row>
    <row r="678" spans="1:28" ht="14.25" customHeight="1">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c r="AA678" s="50"/>
      <c r="AB678" s="50"/>
    </row>
    <row r="679" spans="1:28" ht="14.25" customHeight="1">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c r="AA679" s="50"/>
      <c r="AB679" s="50"/>
    </row>
    <row r="680" spans="1:28" ht="14.25" customHeight="1">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c r="AA680" s="50"/>
      <c r="AB680" s="50"/>
    </row>
    <row r="681" spans="1:28" ht="14.25" customHeight="1">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c r="AA681" s="50"/>
      <c r="AB681" s="50"/>
    </row>
    <row r="682" spans="1:28" ht="14.25" customHeight="1">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c r="AA682" s="50"/>
      <c r="AB682" s="50"/>
    </row>
    <row r="683" spans="1:28" ht="14.25" customHeight="1">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c r="AA683" s="50"/>
      <c r="AB683" s="50"/>
    </row>
    <row r="684" spans="1:28" ht="14.25" customHeight="1">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c r="AA684" s="50"/>
      <c r="AB684" s="50"/>
    </row>
    <row r="685" spans="1:28" ht="14.25" customHeight="1">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c r="AA685" s="50"/>
      <c r="AB685" s="50"/>
    </row>
    <row r="686" spans="1:28" ht="14.25" customHeight="1">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row>
    <row r="687" spans="1:28" ht="14.25" customHeight="1">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c r="AA687" s="50"/>
      <c r="AB687" s="50"/>
    </row>
    <row r="688" spans="1:28" ht="14.25" customHeight="1">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c r="AA688" s="50"/>
      <c r="AB688" s="50"/>
    </row>
    <row r="689" spans="1:28" ht="14.25" customHeight="1">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c r="AA689" s="50"/>
      <c r="AB689" s="50"/>
    </row>
    <row r="690" spans="1:28" ht="14.25" customHeight="1">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c r="AA690" s="50"/>
      <c r="AB690" s="50"/>
    </row>
    <row r="691" spans="1:28" ht="14.25" customHeight="1">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c r="AA691" s="50"/>
      <c r="AB691" s="50"/>
    </row>
    <row r="692" spans="1:28" ht="14.25" customHeight="1">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c r="AA692" s="50"/>
      <c r="AB692" s="50"/>
    </row>
    <row r="693" spans="1:28" ht="14.25" customHeight="1">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c r="AA693" s="50"/>
      <c r="AB693" s="50"/>
    </row>
    <row r="694" spans="1:28" ht="14.25" customHeight="1">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c r="AA694" s="50"/>
      <c r="AB694" s="50"/>
    </row>
    <row r="695" spans="1:28" ht="14.25" customHeight="1">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c r="AA695" s="50"/>
      <c r="AB695" s="50"/>
    </row>
    <row r="696" spans="1:28" ht="14.25" customHeight="1">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c r="AA696" s="50"/>
      <c r="AB696" s="50"/>
    </row>
    <row r="697" spans="1:28" ht="14.25" customHeight="1">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c r="AA697" s="50"/>
      <c r="AB697" s="50"/>
    </row>
    <row r="698" spans="1:28" ht="14.25" customHeight="1">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c r="AA698" s="50"/>
      <c r="AB698" s="50"/>
    </row>
    <row r="699" spans="1:28" ht="14.25" customHeight="1">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c r="AA699" s="50"/>
      <c r="AB699" s="50"/>
    </row>
    <row r="700" spans="1:28" ht="14.25" customHeight="1">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c r="AA700" s="50"/>
      <c r="AB700" s="50"/>
    </row>
    <row r="701" spans="1:28" ht="14.25" customHeight="1">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c r="AA701" s="50"/>
      <c r="AB701" s="50"/>
    </row>
    <row r="702" spans="1:28" ht="14.25" customHeight="1">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c r="AA702" s="50"/>
      <c r="AB702" s="50"/>
    </row>
    <row r="703" spans="1:28" ht="14.25" customHeight="1">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c r="AA703" s="50"/>
      <c r="AB703" s="50"/>
    </row>
    <row r="704" spans="1:28" ht="14.25" customHeight="1">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c r="AA704" s="50"/>
      <c r="AB704" s="50"/>
    </row>
    <row r="705" spans="1:28" ht="14.25" customHeight="1">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c r="AA705" s="50"/>
      <c r="AB705" s="50"/>
    </row>
    <row r="706" spans="1:28" ht="14.25" customHeight="1">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c r="AA706" s="50"/>
      <c r="AB706" s="50"/>
    </row>
    <row r="707" spans="1:28" ht="14.25" customHeight="1">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c r="AA707" s="50"/>
      <c r="AB707" s="50"/>
    </row>
    <row r="708" spans="1:28" ht="14.25" customHeight="1">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c r="AA708" s="50"/>
      <c r="AB708" s="50"/>
    </row>
    <row r="709" spans="1:28" ht="14.25" customHeight="1">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c r="AA709" s="50"/>
      <c r="AB709" s="50"/>
    </row>
    <row r="710" spans="1:28" ht="14.25" customHeight="1">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c r="AA710" s="50"/>
      <c r="AB710" s="50"/>
    </row>
    <row r="711" spans="1:28" ht="14.25" customHeight="1">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c r="AA711" s="50"/>
      <c r="AB711" s="50"/>
    </row>
    <row r="712" spans="1:28" ht="14.25" customHeight="1">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c r="AA712" s="50"/>
      <c r="AB712" s="50"/>
    </row>
    <row r="713" spans="1:28" ht="14.25" customHeight="1">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c r="AA713" s="50"/>
      <c r="AB713" s="50"/>
    </row>
    <row r="714" spans="1:28" ht="14.25" customHeight="1">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c r="AA714" s="50"/>
      <c r="AB714" s="50"/>
    </row>
    <row r="715" spans="1:28" ht="14.25" customHeight="1">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c r="AA715" s="50"/>
      <c r="AB715" s="50"/>
    </row>
    <row r="716" spans="1:28" ht="14.25" customHeight="1">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c r="AA716" s="50"/>
      <c r="AB716" s="50"/>
    </row>
    <row r="717" spans="1:28" ht="14.25" customHeight="1">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c r="AA717" s="50"/>
      <c r="AB717" s="50"/>
    </row>
    <row r="718" spans="1:28" ht="14.25" customHeight="1">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c r="AB718" s="50"/>
    </row>
    <row r="719" spans="1:28" ht="14.25" customHeight="1">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c r="AA719" s="50"/>
      <c r="AB719" s="50"/>
    </row>
    <row r="720" spans="1:28" ht="14.25" customHeight="1">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c r="AA720" s="50"/>
      <c r="AB720" s="50"/>
    </row>
    <row r="721" spans="1:28" ht="14.25" customHeight="1">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c r="AA721" s="50"/>
      <c r="AB721" s="50"/>
    </row>
    <row r="722" spans="1:28" ht="14.25" customHeight="1">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c r="AA722" s="50"/>
      <c r="AB722" s="50"/>
    </row>
    <row r="723" spans="1:28" ht="14.25" customHeight="1">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c r="AA723" s="50"/>
      <c r="AB723" s="50"/>
    </row>
    <row r="724" spans="1:28" ht="14.25" customHeight="1">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c r="AA724" s="50"/>
      <c r="AB724" s="50"/>
    </row>
    <row r="725" spans="1:28" ht="14.25" customHeight="1">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c r="AA725" s="50"/>
      <c r="AB725" s="50"/>
    </row>
    <row r="726" spans="1:28" ht="14.25" customHeight="1">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c r="AA726" s="50"/>
      <c r="AB726" s="50"/>
    </row>
    <row r="727" spans="1:28" ht="14.25" customHeight="1">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c r="AA727" s="50"/>
      <c r="AB727" s="50"/>
    </row>
    <row r="728" spans="1:28" ht="14.25" customHeight="1">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c r="AA728" s="50"/>
      <c r="AB728" s="50"/>
    </row>
    <row r="729" spans="1:28" ht="14.25" customHeight="1">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c r="AA729" s="50"/>
      <c r="AB729" s="50"/>
    </row>
    <row r="730" spans="1:28" ht="14.25" customHeight="1">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c r="AA730" s="50"/>
      <c r="AB730" s="50"/>
    </row>
    <row r="731" spans="1:28" ht="14.25" customHeight="1">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c r="AA731" s="50"/>
      <c r="AB731" s="50"/>
    </row>
    <row r="732" spans="1:28" ht="14.25" customHeight="1">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c r="AA732" s="50"/>
      <c r="AB732" s="50"/>
    </row>
    <row r="733" spans="1:28" ht="14.25" customHeight="1">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c r="AA733" s="50"/>
      <c r="AB733" s="50"/>
    </row>
    <row r="734" spans="1:28" ht="14.25" customHeight="1">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c r="AA734" s="50"/>
      <c r="AB734" s="50"/>
    </row>
    <row r="735" spans="1:28" ht="14.25" customHeight="1">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c r="AA735" s="50"/>
      <c r="AB735" s="50"/>
    </row>
    <row r="736" spans="1:28" ht="14.25" customHeight="1">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c r="AA736" s="50"/>
      <c r="AB736" s="50"/>
    </row>
    <row r="737" spans="1:28" ht="14.25" customHeight="1">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c r="AA737" s="50"/>
      <c r="AB737" s="50"/>
    </row>
    <row r="738" spans="1:28" ht="14.25" customHeight="1">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c r="AA738" s="50"/>
      <c r="AB738" s="50"/>
    </row>
    <row r="739" spans="1:28" ht="14.25" customHeight="1">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c r="AA739" s="50"/>
      <c r="AB739" s="50"/>
    </row>
    <row r="740" spans="1:28" ht="14.25" customHeight="1">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c r="AA740" s="50"/>
      <c r="AB740" s="50"/>
    </row>
    <row r="741" spans="1:28" ht="14.25" customHeight="1">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c r="AA741" s="50"/>
      <c r="AB741" s="50"/>
    </row>
    <row r="742" spans="1:28" ht="14.25" customHeight="1">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c r="AA742" s="50"/>
      <c r="AB742" s="50"/>
    </row>
    <row r="743" spans="1:28" ht="14.25" customHeight="1">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c r="AA743" s="50"/>
      <c r="AB743" s="50"/>
    </row>
    <row r="744" spans="1:28" ht="14.25" customHeight="1">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c r="AA744" s="50"/>
      <c r="AB744" s="50"/>
    </row>
    <row r="745" spans="1:28" ht="14.25" customHeight="1">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c r="AA745" s="50"/>
      <c r="AB745" s="50"/>
    </row>
    <row r="746" spans="1:28" ht="14.25" customHeight="1">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c r="AA746" s="50"/>
      <c r="AB746" s="50"/>
    </row>
    <row r="747" spans="1:28" ht="14.25" customHeight="1">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c r="AA747" s="50"/>
      <c r="AB747" s="50"/>
    </row>
    <row r="748" spans="1:28" ht="14.25" customHeight="1">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c r="AA748" s="50"/>
      <c r="AB748" s="50"/>
    </row>
    <row r="749" spans="1:28" ht="14.25" customHeight="1">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c r="AA749" s="50"/>
      <c r="AB749" s="50"/>
    </row>
    <row r="750" spans="1:28" ht="14.25" customHeight="1">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c r="AA750" s="50"/>
      <c r="AB750" s="50"/>
    </row>
    <row r="751" spans="1:28" ht="14.25" customHeight="1">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c r="AA751" s="50"/>
      <c r="AB751" s="50"/>
    </row>
    <row r="752" spans="1:28" ht="14.25" customHeight="1">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c r="AA752" s="50"/>
      <c r="AB752" s="50"/>
    </row>
    <row r="753" spans="1:28" ht="14.25" customHeight="1">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c r="AA753" s="50"/>
      <c r="AB753" s="50"/>
    </row>
    <row r="754" spans="1:28" ht="14.25" customHeight="1">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c r="AA754" s="50"/>
      <c r="AB754" s="50"/>
    </row>
    <row r="755" spans="1:28" ht="14.25" customHeight="1">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c r="AA755" s="50"/>
      <c r="AB755" s="50"/>
    </row>
    <row r="756" spans="1:28" ht="14.25" customHeight="1">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c r="AA756" s="50"/>
      <c r="AB756" s="50"/>
    </row>
    <row r="757" spans="1:28" ht="14.25" customHeight="1">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c r="AA757" s="50"/>
      <c r="AB757" s="50"/>
    </row>
    <row r="758" spans="1:28" ht="14.25" customHeight="1">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c r="AA758" s="50"/>
      <c r="AB758" s="50"/>
    </row>
    <row r="759" spans="1:28" ht="14.25" customHeight="1">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c r="AA759" s="50"/>
      <c r="AB759" s="50"/>
    </row>
    <row r="760" spans="1:28" ht="14.25" customHeight="1">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c r="AA760" s="50"/>
      <c r="AB760" s="50"/>
    </row>
    <row r="761" spans="1:28" ht="14.25" customHeight="1">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c r="AA761" s="50"/>
      <c r="AB761" s="50"/>
    </row>
    <row r="762" spans="1:28" ht="14.25" customHeight="1">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c r="AA762" s="50"/>
      <c r="AB762" s="50"/>
    </row>
    <row r="763" spans="1:28" ht="14.25" customHeight="1">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c r="AA763" s="50"/>
      <c r="AB763" s="50"/>
    </row>
    <row r="764" spans="1:28" ht="14.25" customHeight="1">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c r="AA764" s="50"/>
      <c r="AB764" s="50"/>
    </row>
    <row r="765" spans="1:28" ht="14.25" customHeight="1">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c r="AA765" s="50"/>
      <c r="AB765" s="50"/>
    </row>
    <row r="766" spans="1:28" ht="14.25" customHeight="1">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c r="AA766" s="50"/>
      <c r="AB766" s="50"/>
    </row>
    <row r="767" spans="1:28" ht="14.25" customHeight="1">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c r="AA767" s="50"/>
      <c r="AB767" s="50"/>
    </row>
    <row r="768" spans="1:28" ht="14.25" customHeight="1">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c r="AA768" s="50"/>
      <c r="AB768" s="50"/>
    </row>
    <row r="769" spans="1:28" ht="14.25" customHeight="1">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c r="AA769" s="50"/>
      <c r="AB769" s="50"/>
    </row>
    <row r="770" spans="1:28" ht="14.25" customHeight="1">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c r="AA770" s="50"/>
      <c r="AB770" s="50"/>
    </row>
    <row r="771" spans="1:28" ht="14.25" customHeight="1">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c r="AA771" s="50"/>
      <c r="AB771" s="50"/>
    </row>
    <row r="772" spans="1:28" ht="14.25" customHeight="1">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c r="AA772" s="50"/>
      <c r="AB772" s="50"/>
    </row>
    <row r="773" spans="1:28" ht="14.25" customHeight="1">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c r="AA773" s="50"/>
      <c r="AB773" s="50"/>
    </row>
    <row r="774" spans="1:28" ht="14.25" customHeight="1">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c r="AA774" s="50"/>
      <c r="AB774" s="50"/>
    </row>
    <row r="775" spans="1:28" ht="14.25" customHeight="1">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c r="AA775" s="50"/>
      <c r="AB775" s="50"/>
    </row>
    <row r="776" spans="1:28" ht="14.25" customHeight="1">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c r="AA776" s="50"/>
      <c r="AB776" s="50"/>
    </row>
    <row r="777" spans="1:28" ht="14.25" customHeight="1">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c r="AA777" s="50"/>
      <c r="AB777" s="50"/>
    </row>
    <row r="778" spans="1:28" ht="14.25" customHeight="1">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c r="AA778" s="50"/>
      <c r="AB778" s="50"/>
    </row>
    <row r="779" spans="1:28" ht="14.25" customHeight="1">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c r="AA779" s="50"/>
      <c r="AB779" s="50"/>
    </row>
    <row r="780" spans="1:28" ht="14.25" customHeight="1">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c r="AA780" s="50"/>
      <c r="AB780" s="50"/>
    </row>
    <row r="781" spans="1:28" ht="14.25" customHeight="1">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c r="AA781" s="50"/>
      <c r="AB781" s="50"/>
    </row>
    <row r="782" spans="1:28" ht="14.25" customHeight="1">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c r="AA782" s="50"/>
      <c r="AB782" s="50"/>
    </row>
    <row r="783" spans="1:28" ht="14.25" customHeight="1">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c r="AA783" s="50"/>
      <c r="AB783" s="50"/>
    </row>
    <row r="784" spans="1:28" ht="14.25" customHeight="1">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c r="AA784" s="50"/>
      <c r="AB784" s="50"/>
    </row>
    <row r="785" spans="1:28" ht="14.25" customHeight="1">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c r="AA785" s="50"/>
      <c r="AB785" s="50"/>
    </row>
    <row r="786" spans="1:28" ht="14.25" customHeight="1">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c r="AA786" s="50"/>
      <c r="AB786" s="50"/>
    </row>
    <row r="787" spans="1:28" ht="14.25" customHeight="1">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c r="AA787" s="50"/>
      <c r="AB787" s="50"/>
    </row>
    <row r="788" spans="1:28" ht="14.25" customHeight="1">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c r="AA788" s="50"/>
      <c r="AB788" s="50"/>
    </row>
    <row r="789" spans="1:28" ht="14.25" customHeight="1">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c r="AA789" s="50"/>
      <c r="AB789" s="50"/>
    </row>
    <row r="790" spans="1:28" ht="14.25" customHeight="1">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c r="AA790" s="50"/>
      <c r="AB790" s="50"/>
    </row>
    <row r="791" spans="1:28" ht="14.25" customHeight="1">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c r="AA791" s="50"/>
      <c r="AB791" s="50"/>
    </row>
    <row r="792" spans="1:28" ht="14.25" customHeight="1">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c r="AA792" s="50"/>
      <c r="AB792" s="50"/>
    </row>
    <row r="793" spans="1:28" ht="14.25" customHeight="1">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c r="AA793" s="50"/>
      <c r="AB793" s="50"/>
    </row>
    <row r="794" spans="1:28" ht="14.25" customHeight="1">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c r="AA794" s="50"/>
      <c r="AB794" s="50"/>
    </row>
    <row r="795" spans="1:28" ht="14.25" customHeight="1">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c r="AA795" s="50"/>
      <c r="AB795" s="50"/>
    </row>
    <row r="796" spans="1:28" ht="14.25" customHeight="1">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c r="AA796" s="50"/>
      <c r="AB796" s="50"/>
    </row>
    <row r="797" spans="1:28" ht="14.25" customHeight="1">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c r="AA797" s="50"/>
      <c r="AB797" s="50"/>
    </row>
    <row r="798" spans="1:28" ht="14.25" customHeight="1">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c r="AA798" s="50"/>
      <c r="AB798" s="50"/>
    </row>
    <row r="799" spans="1:28" ht="14.25" customHeight="1">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c r="AA799" s="50"/>
      <c r="AB799" s="50"/>
    </row>
    <row r="800" spans="1:28" ht="14.25" customHeight="1">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c r="AA800" s="50"/>
      <c r="AB800" s="50"/>
    </row>
    <row r="801" spans="1:28" ht="14.25" customHeight="1">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c r="AA801" s="50"/>
      <c r="AB801" s="50"/>
    </row>
    <row r="802" spans="1:28" ht="14.25" customHeight="1">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c r="AA802" s="50"/>
      <c r="AB802" s="50"/>
    </row>
    <row r="803" spans="1:28" ht="14.25" customHeight="1">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c r="AA803" s="50"/>
      <c r="AB803" s="50"/>
    </row>
    <row r="804" spans="1:28" ht="14.25" customHeight="1">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c r="AA804" s="50"/>
      <c r="AB804" s="50"/>
    </row>
    <row r="805" spans="1:28" ht="14.25" customHeight="1">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c r="AA805" s="50"/>
      <c r="AB805" s="50"/>
    </row>
    <row r="806" spans="1:28" ht="14.25" customHeight="1">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c r="AA806" s="50"/>
      <c r="AB806" s="50"/>
    </row>
    <row r="807" spans="1:28" ht="14.25" customHeight="1">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c r="AA807" s="50"/>
      <c r="AB807" s="50"/>
    </row>
    <row r="808" spans="1:28" ht="14.25" customHeight="1">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c r="AA808" s="50"/>
      <c r="AB808" s="50"/>
    </row>
    <row r="809" spans="1:28" ht="14.25" customHeight="1">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c r="AA809" s="50"/>
      <c r="AB809" s="50"/>
    </row>
    <row r="810" spans="1:28" ht="14.25" customHeight="1">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c r="AA810" s="50"/>
      <c r="AB810" s="50"/>
    </row>
    <row r="811" spans="1:28" ht="14.25" customHeight="1">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c r="AA811" s="50"/>
      <c r="AB811" s="50"/>
    </row>
    <row r="812" spans="1:28" ht="14.25" customHeight="1">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c r="AA812" s="50"/>
      <c r="AB812" s="50"/>
    </row>
    <row r="813" spans="1:28" ht="14.25" customHeight="1">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c r="AA813" s="50"/>
      <c r="AB813" s="50"/>
    </row>
    <row r="814" spans="1:28" ht="14.25" customHeight="1">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c r="AA814" s="50"/>
      <c r="AB814" s="50"/>
    </row>
    <row r="815" spans="1:28" ht="14.25" customHeight="1">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c r="AA815" s="50"/>
      <c r="AB815" s="50"/>
    </row>
    <row r="816" spans="1:28" ht="14.25" customHeight="1">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c r="AA816" s="50"/>
      <c r="AB816" s="50"/>
    </row>
    <row r="817" spans="1:28" ht="14.25" customHeight="1">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c r="AA817" s="50"/>
      <c r="AB817" s="50"/>
    </row>
    <row r="818" spans="1:28" ht="14.25" customHeight="1">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c r="AA818" s="50"/>
      <c r="AB818" s="50"/>
    </row>
    <row r="819" spans="1:28" ht="14.25" customHeight="1">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c r="AA819" s="50"/>
      <c r="AB819" s="50"/>
    </row>
    <row r="820" spans="1:28" ht="14.25" customHeight="1">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c r="AA820" s="50"/>
      <c r="AB820" s="50"/>
    </row>
    <row r="821" spans="1:28" ht="14.25" customHeight="1">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c r="AA821" s="50"/>
      <c r="AB821" s="50"/>
    </row>
    <row r="822" spans="1:28" ht="14.25" customHeight="1">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c r="AA822" s="50"/>
      <c r="AB822" s="50"/>
    </row>
    <row r="823" spans="1:28" ht="14.25" customHeight="1">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c r="AA823" s="50"/>
      <c r="AB823" s="50"/>
    </row>
    <row r="824" spans="1:28" ht="14.25" customHeight="1">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c r="AA824" s="50"/>
      <c r="AB824" s="50"/>
    </row>
    <row r="825" spans="1:28" ht="14.25" customHeight="1">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c r="AA825" s="50"/>
      <c r="AB825" s="50"/>
    </row>
    <row r="826" spans="1:28" ht="14.25" customHeight="1">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c r="AA826" s="50"/>
      <c r="AB826" s="50"/>
    </row>
    <row r="827" spans="1:28" ht="14.25" customHeight="1">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c r="AA827" s="50"/>
      <c r="AB827" s="50"/>
    </row>
    <row r="828" spans="1:28" ht="14.25" customHeight="1">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c r="AA828" s="50"/>
      <c r="AB828" s="50"/>
    </row>
    <row r="829" spans="1:28" ht="14.25" customHeight="1">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c r="AA829" s="50"/>
      <c r="AB829" s="50"/>
    </row>
    <row r="830" spans="1:28" ht="14.25" customHeight="1">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c r="AA830" s="50"/>
      <c r="AB830" s="50"/>
    </row>
    <row r="831" spans="1:28" ht="14.25" customHeight="1">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c r="AA831" s="50"/>
      <c r="AB831" s="50"/>
    </row>
    <row r="832" spans="1:28" ht="14.25" customHeight="1">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c r="AA832" s="50"/>
      <c r="AB832" s="50"/>
    </row>
    <row r="833" spans="1:28" ht="14.25" customHeight="1">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c r="AA833" s="50"/>
      <c r="AB833" s="50"/>
    </row>
    <row r="834" spans="1:28" ht="14.25" customHeight="1">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c r="AA834" s="50"/>
      <c r="AB834" s="50"/>
    </row>
    <row r="835" spans="1:28" ht="14.25" customHeight="1">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c r="AA835" s="50"/>
      <c r="AB835" s="50"/>
    </row>
    <row r="836" spans="1:28" ht="14.25" customHeight="1">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c r="AA836" s="50"/>
      <c r="AB836" s="50"/>
    </row>
    <row r="837" spans="1:28" ht="14.25" customHeight="1">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c r="AA837" s="50"/>
      <c r="AB837" s="50"/>
    </row>
    <row r="838" spans="1:28" ht="14.25" customHeight="1">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c r="AA838" s="50"/>
      <c r="AB838" s="50"/>
    </row>
    <row r="839" spans="1:28" ht="14.25" customHeight="1">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c r="AA839" s="50"/>
      <c r="AB839" s="50"/>
    </row>
    <row r="840" spans="1:28" ht="14.25" customHeight="1">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c r="AA840" s="50"/>
      <c r="AB840" s="50"/>
    </row>
    <row r="841" spans="1:28" ht="14.25" customHeight="1">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c r="AA841" s="50"/>
      <c r="AB841" s="50"/>
    </row>
    <row r="842" spans="1:28" ht="14.25" customHeight="1">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c r="AA842" s="50"/>
      <c r="AB842" s="50"/>
    </row>
    <row r="843" spans="1:28" ht="14.25" customHeight="1">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c r="AA843" s="50"/>
      <c r="AB843" s="50"/>
    </row>
    <row r="844" spans="1:28" ht="14.25" customHeight="1">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c r="AA844" s="50"/>
      <c r="AB844" s="50"/>
    </row>
    <row r="845" spans="1:28" ht="14.25" customHeight="1">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c r="AA845" s="50"/>
      <c r="AB845" s="50"/>
    </row>
    <row r="846" spans="1:28" ht="14.25" customHeight="1">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c r="AA846" s="50"/>
      <c r="AB846" s="50"/>
    </row>
    <row r="847" spans="1:28" ht="14.25" customHeight="1">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c r="AA847" s="50"/>
      <c r="AB847" s="50"/>
    </row>
    <row r="848" spans="1:28" ht="14.25" customHeight="1">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c r="AA848" s="50"/>
      <c r="AB848" s="50"/>
    </row>
    <row r="849" spans="1:28" ht="14.25" customHeight="1">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c r="AA849" s="50"/>
      <c r="AB849" s="50"/>
    </row>
    <row r="850" spans="1:28" ht="14.25" customHeight="1">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c r="AA850" s="50"/>
      <c r="AB850" s="50"/>
    </row>
    <row r="851" spans="1:28" ht="14.25" customHeight="1">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c r="AA851" s="50"/>
      <c r="AB851" s="50"/>
    </row>
    <row r="852" spans="1:28" ht="14.25" customHeight="1">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c r="AA852" s="50"/>
      <c r="AB852" s="50"/>
    </row>
    <row r="853" spans="1:28" ht="14.25" customHeight="1">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c r="AA853" s="50"/>
      <c r="AB853" s="50"/>
    </row>
    <row r="854" spans="1:28" ht="14.25" customHeight="1">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c r="AA854" s="50"/>
      <c r="AB854" s="50"/>
    </row>
    <row r="855" spans="1:28" ht="14.25" customHeight="1">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c r="AA855" s="50"/>
      <c r="AB855" s="50"/>
    </row>
    <row r="856" spans="1:28" ht="14.25" customHeight="1">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c r="AA856" s="50"/>
      <c r="AB856" s="50"/>
    </row>
    <row r="857" spans="1:28" ht="14.25" customHeight="1">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c r="AA857" s="50"/>
      <c r="AB857" s="50"/>
    </row>
    <row r="858" spans="1:28" ht="14.25" customHeight="1">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c r="AA858" s="50"/>
      <c r="AB858" s="50"/>
    </row>
    <row r="859" spans="1:28" ht="14.25" customHeight="1">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c r="AA859" s="50"/>
      <c r="AB859" s="50"/>
    </row>
    <row r="860" spans="1:28" ht="14.25" customHeight="1">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c r="AA860" s="50"/>
      <c r="AB860" s="50"/>
    </row>
    <row r="861" spans="1:28" ht="14.25" customHeight="1">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c r="AA861" s="50"/>
      <c r="AB861" s="50"/>
    </row>
    <row r="862" spans="1:28" ht="14.25" customHeight="1">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c r="AA862" s="50"/>
      <c r="AB862" s="50"/>
    </row>
    <row r="863" spans="1:28" ht="14.25" customHeight="1">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c r="AA863" s="50"/>
      <c r="AB863" s="50"/>
    </row>
    <row r="864" spans="1:28" ht="14.25" customHeight="1">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c r="AA864" s="50"/>
      <c r="AB864" s="50"/>
    </row>
    <row r="865" spans="1:28" ht="14.25" customHeight="1">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c r="AA865" s="50"/>
      <c r="AB865" s="50"/>
    </row>
    <row r="866" spans="1:28" ht="14.25" customHeight="1">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c r="AA866" s="50"/>
      <c r="AB866" s="50"/>
    </row>
    <row r="867" spans="1:28" ht="14.25" customHeight="1">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c r="AA867" s="50"/>
      <c r="AB867" s="50"/>
    </row>
    <row r="868" spans="1:28" ht="14.25" customHeight="1">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c r="AA868" s="50"/>
      <c r="AB868" s="50"/>
    </row>
    <row r="869" spans="1:28" ht="14.25" customHeight="1">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c r="AA869" s="50"/>
      <c r="AB869" s="50"/>
    </row>
    <row r="870" spans="1:28" ht="14.25" customHeight="1">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c r="AA870" s="50"/>
      <c r="AB870" s="50"/>
    </row>
    <row r="871" spans="1:28" ht="14.25" customHeight="1">
      <c r="A871" s="50"/>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c r="AA871" s="50"/>
      <c r="AB871" s="50"/>
    </row>
    <row r="872" spans="1:28" ht="14.25" customHeight="1">
      <c r="A872" s="50"/>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row>
    <row r="873" spans="1:28" ht="14.25" customHeight="1">
      <c r="A873" s="50"/>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c r="AA873" s="50"/>
      <c r="AB873" s="50"/>
    </row>
    <row r="874" spans="1:28" ht="14.25" customHeight="1">
      <c r="A874" s="50"/>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c r="AA874" s="50"/>
      <c r="AB874" s="50"/>
    </row>
    <row r="875" spans="1:28" ht="14.25" customHeight="1">
      <c r="A875" s="50"/>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c r="AA875" s="50"/>
      <c r="AB875" s="50"/>
    </row>
    <row r="876" spans="1:28" ht="14.25" customHeight="1">
      <c r="A876" s="50"/>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c r="AA876" s="50"/>
      <c r="AB876" s="50"/>
    </row>
    <row r="877" spans="1:28" ht="14.25" customHeight="1">
      <c r="A877" s="50"/>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c r="AA877" s="50"/>
      <c r="AB877" s="50"/>
    </row>
    <row r="878" spans="1:28" ht="14.25" customHeight="1">
      <c r="A878" s="50"/>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c r="AA878" s="50"/>
      <c r="AB878" s="50"/>
    </row>
    <row r="879" spans="1:28" ht="14.25" customHeight="1">
      <c r="A879" s="50"/>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c r="AA879" s="50"/>
      <c r="AB879" s="50"/>
    </row>
    <row r="880" spans="1:28" ht="14.25" customHeight="1">
      <c r="A880" s="50"/>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c r="AA880" s="50"/>
      <c r="AB880" s="50"/>
    </row>
    <row r="881" spans="1:28" ht="14.25" customHeight="1">
      <c r="A881" s="50"/>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c r="AA881" s="50"/>
      <c r="AB881" s="50"/>
    </row>
    <row r="882" spans="1:28" ht="14.25" customHeight="1">
      <c r="A882" s="50"/>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c r="AA882" s="50"/>
      <c r="AB882" s="50"/>
    </row>
    <row r="883" spans="1:28" ht="14.25" customHeight="1">
      <c r="A883" s="50"/>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c r="AA883" s="50"/>
      <c r="AB883" s="50"/>
    </row>
    <row r="884" spans="1:28" ht="14.25" customHeight="1">
      <c r="A884" s="50"/>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c r="AA884" s="50"/>
      <c r="AB884" s="50"/>
    </row>
    <row r="885" spans="1:28" ht="14.25" customHeight="1">
      <c r="A885" s="50"/>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c r="AA885" s="50"/>
      <c r="AB885" s="50"/>
    </row>
    <row r="886" spans="1:28" ht="14.25" customHeight="1">
      <c r="A886" s="50"/>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c r="AA886" s="50"/>
      <c r="AB886" s="50"/>
    </row>
    <row r="887" spans="1:28" ht="14.25" customHeight="1">
      <c r="A887" s="50"/>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c r="AA887" s="50"/>
      <c r="AB887" s="50"/>
    </row>
    <row r="888" spans="1:28" ht="14.25" customHeight="1">
      <c r="A888" s="50"/>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c r="AA888" s="50"/>
      <c r="AB888" s="50"/>
    </row>
    <row r="889" spans="1:28" ht="14.25" customHeight="1">
      <c r="A889" s="50"/>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c r="AA889" s="50"/>
      <c r="AB889" s="50"/>
    </row>
    <row r="890" spans="1:28" ht="14.25" customHeight="1">
      <c r="A890" s="50"/>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c r="AA890" s="50"/>
      <c r="AB890" s="50"/>
    </row>
    <row r="891" spans="1:28" ht="14.25" customHeight="1">
      <c r="A891" s="50"/>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c r="AA891" s="50"/>
      <c r="AB891" s="50"/>
    </row>
    <row r="892" spans="1:28" ht="14.25" customHeight="1">
      <c r="A892" s="50"/>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c r="AA892" s="50"/>
      <c r="AB892" s="50"/>
    </row>
    <row r="893" spans="1:28" ht="14.25" customHeight="1">
      <c r="A893" s="50"/>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c r="AA893" s="50"/>
      <c r="AB893" s="50"/>
    </row>
    <row r="894" spans="1:28" ht="14.25" customHeight="1">
      <c r="A894" s="50"/>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c r="AA894" s="50"/>
      <c r="AB894" s="50"/>
    </row>
    <row r="895" spans="1:28" ht="14.25" customHeight="1">
      <c r="A895" s="50"/>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c r="AA895" s="50"/>
      <c r="AB895" s="50"/>
    </row>
    <row r="896" spans="1:28" ht="14.25" customHeight="1">
      <c r="A896" s="50"/>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c r="AA896" s="50"/>
      <c r="AB896" s="50"/>
    </row>
    <row r="897" spans="1:28" ht="14.25" customHeight="1">
      <c r="A897" s="50"/>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c r="AA897" s="50"/>
      <c r="AB897" s="50"/>
    </row>
    <row r="898" spans="1:28" ht="14.25" customHeight="1">
      <c r="A898" s="50"/>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c r="AA898" s="50"/>
      <c r="AB898" s="50"/>
    </row>
    <row r="899" spans="1:28" ht="14.25" customHeight="1">
      <c r="A899" s="50"/>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c r="AA899" s="50"/>
      <c r="AB899" s="50"/>
    </row>
    <row r="900" spans="1:28" ht="14.25" customHeight="1">
      <c r="A900" s="50"/>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c r="AA900" s="50"/>
      <c r="AB900" s="50"/>
    </row>
    <row r="901" spans="1:28" ht="14.25" customHeight="1">
      <c r="A901" s="50"/>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c r="AA901" s="50"/>
      <c r="AB901" s="50"/>
    </row>
    <row r="902" spans="1:28" ht="14.25" customHeight="1">
      <c r="A902" s="50"/>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c r="AA902" s="50"/>
      <c r="AB902" s="50"/>
    </row>
    <row r="903" spans="1:28" ht="14.25" customHeight="1">
      <c r="A903" s="50"/>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c r="AA903" s="50"/>
      <c r="AB903" s="50"/>
    </row>
    <row r="904" spans="1:28" ht="14.25" customHeight="1">
      <c r="A904" s="50"/>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c r="AA904" s="50"/>
      <c r="AB904" s="50"/>
    </row>
    <row r="905" spans="1:28" ht="14.25" customHeight="1">
      <c r="A905" s="50"/>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c r="AA905" s="50"/>
      <c r="AB905" s="50"/>
    </row>
    <row r="906" spans="1:28" ht="14.25" customHeight="1">
      <c r="A906" s="50"/>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c r="AA906" s="50"/>
      <c r="AB906" s="50"/>
    </row>
    <row r="907" spans="1:28" ht="14.25" customHeight="1">
      <c r="A907" s="50"/>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c r="AA907" s="50"/>
      <c r="AB907" s="50"/>
    </row>
    <row r="908" spans="1:28" ht="14.25" customHeight="1">
      <c r="A908" s="50"/>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c r="AA908" s="50"/>
      <c r="AB908" s="50"/>
    </row>
    <row r="909" spans="1:28" ht="14.25" customHeight="1">
      <c r="A909" s="50"/>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c r="AA909" s="50"/>
      <c r="AB909" s="50"/>
    </row>
    <row r="910" spans="1:28" ht="14.25" customHeight="1">
      <c r="A910" s="50"/>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c r="AA910" s="50"/>
      <c r="AB910" s="50"/>
    </row>
    <row r="911" spans="1:28" ht="14.25" customHeight="1">
      <c r="A911" s="50"/>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c r="AA911" s="50"/>
      <c r="AB911" s="50"/>
    </row>
    <row r="912" spans="1:28" ht="14.25" customHeight="1">
      <c r="A912" s="50"/>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c r="AA912" s="50"/>
      <c r="AB912" s="50"/>
    </row>
    <row r="913" spans="1:28" ht="14.25" customHeight="1">
      <c r="A913" s="50"/>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c r="AA913" s="50"/>
      <c r="AB913" s="50"/>
    </row>
    <row r="914" spans="1:28" ht="14.25" customHeight="1">
      <c r="A914" s="50"/>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c r="AA914" s="50"/>
      <c r="AB914" s="50"/>
    </row>
    <row r="915" spans="1:28" ht="14.25" customHeight="1">
      <c r="A915" s="50"/>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c r="AA915" s="50"/>
      <c r="AB915" s="50"/>
    </row>
    <row r="916" spans="1:28" ht="14.25" customHeight="1">
      <c r="A916" s="50"/>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c r="AA916" s="50"/>
      <c r="AB916" s="50"/>
    </row>
    <row r="917" spans="1:28" ht="14.25" customHeight="1">
      <c r="A917" s="50"/>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c r="AA917" s="50"/>
      <c r="AB917" s="50"/>
    </row>
    <row r="918" spans="1:28" ht="14.25" customHeight="1">
      <c r="A918" s="50"/>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c r="AA918" s="50"/>
      <c r="AB918" s="50"/>
    </row>
    <row r="919" spans="1:28" ht="14.25" customHeight="1">
      <c r="A919" s="50"/>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c r="AA919" s="50"/>
      <c r="AB919" s="50"/>
    </row>
    <row r="920" spans="1:28" ht="14.25" customHeight="1">
      <c r="A920" s="50"/>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c r="AA920" s="50"/>
      <c r="AB920" s="50"/>
    </row>
    <row r="921" spans="1:28" ht="14.25" customHeight="1">
      <c r="A921" s="50"/>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c r="AA921" s="50"/>
      <c r="AB921" s="50"/>
    </row>
    <row r="922" spans="1:28" ht="14.25" customHeight="1">
      <c r="A922" s="50"/>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c r="AA922" s="50"/>
      <c r="AB922" s="50"/>
    </row>
    <row r="923" spans="1:28" ht="14.25" customHeight="1">
      <c r="A923" s="50"/>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c r="AA923" s="50"/>
      <c r="AB923" s="50"/>
    </row>
    <row r="924" spans="1:28" ht="14.25" customHeight="1">
      <c r="A924" s="50"/>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c r="AA924" s="50"/>
      <c r="AB924" s="50"/>
    </row>
    <row r="925" spans="1:28" ht="14.25" customHeight="1">
      <c r="A925" s="50"/>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c r="AA925" s="50"/>
      <c r="AB925" s="50"/>
    </row>
    <row r="926" spans="1:28" ht="14.25" customHeight="1">
      <c r="A926" s="50"/>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c r="AA926" s="50"/>
      <c r="AB926" s="50"/>
    </row>
    <row r="927" spans="1:28" ht="14.25" customHeight="1">
      <c r="A927" s="50"/>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c r="AA927" s="50"/>
      <c r="AB927" s="50"/>
    </row>
    <row r="928" spans="1:28" ht="14.25" customHeight="1">
      <c r="A928" s="50"/>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c r="AA928" s="50"/>
      <c r="AB928" s="50"/>
    </row>
    <row r="929" spans="1:28" ht="14.25" customHeight="1">
      <c r="A929" s="50"/>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c r="AA929" s="50"/>
      <c r="AB929" s="50"/>
    </row>
    <row r="930" spans="1:28" ht="14.25" customHeight="1">
      <c r="A930" s="50"/>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row>
    <row r="931" spans="1:28" ht="14.25" customHeight="1">
      <c r="A931" s="50"/>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c r="AA931" s="50"/>
      <c r="AB931" s="50"/>
    </row>
    <row r="932" spans="1:28" ht="14.25" customHeight="1">
      <c r="A932" s="50"/>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c r="AA932" s="50"/>
      <c r="AB932" s="50"/>
    </row>
    <row r="933" spans="1:28" ht="14.25" customHeight="1">
      <c r="A933" s="50"/>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c r="AA933" s="50"/>
      <c r="AB933" s="50"/>
    </row>
    <row r="934" spans="1:28" ht="14.25" customHeight="1">
      <c r="A934" s="50"/>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c r="AA934" s="50"/>
      <c r="AB934" s="50"/>
    </row>
    <row r="935" spans="1:28" ht="14.25" customHeight="1">
      <c r="A935" s="50"/>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c r="AA935" s="50"/>
      <c r="AB935" s="50"/>
    </row>
    <row r="936" spans="1:28" ht="14.25" customHeight="1">
      <c r="A936" s="50"/>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c r="AA936" s="50"/>
      <c r="AB936" s="50"/>
    </row>
    <row r="937" spans="1:28" ht="14.25" customHeight="1">
      <c r="A937" s="50"/>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c r="AA937" s="50"/>
      <c r="AB937" s="50"/>
    </row>
    <row r="938" spans="1:28" ht="14.25" customHeight="1">
      <c r="A938" s="50"/>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c r="AA938" s="50"/>
      <c r="AB938" s="50"/>
    </row>
    <row r="939" spans="1:28" ht="14.25" customHeight="1">
      <c r="A939" s="50"/>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c r="AA939" s="50"/>
      <c r="AB939" s="50"/>
    </row>
    <row r="940" spans="1:28" ht="14.25" customHeight="1">
      <c r="A940" s="50"/>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c r="AA940" s="50"/>
      <c r="AB940" s="50"/>
    </row>
    <row r="941" spans="1:28" ht="14.25" customHeight="1">
      <c r="A941" s="50"/>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c r="AA941" s="50"/>
      <c r="AB941" s="50"/>
    </row>
    <row r="942" spans="1:28" ht="14.25" customHeight="1">
      <c r="A942" s="50"/>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c r="AA942" s="50"/>
      <c r="AB942" s="50"/>
    </row>
    <row r="943" spans="1:28" ht="14.25" customHeight="1">
      <c r="A943" s="50"/>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c r="AA943" s="50"/>
      <c r="AB943" s="50"/>
    </row>
    <row r="944" spans="1:28" ht="14.25" customHeight="1">
      <c r="A944" s="50"/>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c r="AA944" s="50"/>
      <c r="AB944" s="50"/>
    </row>
    <row r="945" spans="1:28" ht="14.25" customHeight="1">
      <c r="A945" s="50"/>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c r="AA945" s="50"/>
      <c r="AB945" s="50"/>
    </row>
    <row r="946" spans="1:28" ht="14.25" customHeight="1">
      <c r="A946" s="50"/>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c r="AA946" s="50"/>
      <c r="AB946" s="50"/>
    </row>
    <row r="947" spans="1:28" ht="14.25" customHeight="1">
      <c r="A947" s="50"/>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0"/>
    </row>
    <row r="948" spans="1:28" ht="14.25" customHeight="1">
      <c r="A948" s="50"/>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c r="AA948" s="50"/>
      <c r="AB948" s="50"/>
    </row>
    <row r="949" spans="1:28" ht="14.25" customHeight="1">
      <c r="A949" s="50"/>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c r="AA949" s="50"/>
      <c r="AB949" s="50"/>
    </row>
    <row r="950" spans="1:28" ht="14.25" customHeight="1">
      <c r="A950" s="50"/>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c r="AA950" s="50"/>
      <c r="AB950" s="50"/>
    </row>
    <row r="951" spans="1:28" ht="14.25" customHeight="1">
      <c r="A951" s="50"/>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c r="AA951" s="50"/>
      <c r="AB951" s="50"/>
    </row>
    <row r="952" spans="1:28" ht="14.25" customHeight="1">
      <c r="A952" s="50"/>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c r="AA952" s="50"/>
      <c r="AB952" s="50"/>
    </row>
    <row r="953" spans="1:28" ht="14.25" customHeight="1">
      <c r="A953" s="50"/>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c r="AA953" s="50"/>
      <c r="AB953" s="50"/>
    </row>
    <row r="954" spans="1:28" ht="14.25" customHeight="1">
      <c r="A954" s="50"/>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c r="AA954" s="50"/>
      <c r="AB954" s="50"/>
    </row>
    <row r="955" spans="1:28" ht="14.25" customHeight="1">
      <c r="A955" s="50"/>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c r="AA955" s="50"/>
      <c r="AB955" s="50"/>
    </row>
    <row r="956" spans="1:28" ht="14.25" customHeight="1">
      <c r="A956" s="50"/>
      <c r="B956" s="50"/>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c r="AA956" s="50"/>
      <c r="AB956" s="50"/>
    </row>
    <row r="957" spans="1:28" ht="14.25" customHeight="1">
      <c r="A957" s="50"/>
      <c r="B957" s="50"/>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c r="AA957" s="50"/>
      <c r="AB957" s="50"/>
    </row>
    <row r="958" spans="1:28" ht="14.25" customHeight="1">
      <c r="A958" s="50"/>
      <c r="B958" s="50"/>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c r="AA958" s="50"/>
      <c r="AB958" s="50"/>
    </row>
    <row r="959" spans="1:28" ht="14.25" customHeight="1">
      <c r="A959" s="50"/>
      <c r="B959" s="50"/>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c r="AA959" s="50"/>
      <c r="AB959" s="50"/>
    </row>
    <row r="960" spans="1:28" ht="14.25" customHeight="1">
      <c r="A960" s="50"/>
      <c r="B960" s="50"/>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c r="AA960" s="50"/>
      <c r="AB960" s="50"/>
    </row>
    <row r="961" spans="1:28" ht="14.25" customHeight="1">
      <c r="A961" s="50"/>
      <c r="B961" s="50"/>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c r="AA961" s="50"/>
      <c r="AB961" s="50"/>
    </row>
    <row r="962" spans="1:28" ht="14.25" customHeight="1">
      <c r="A962" s="50"/>
      <c r="B962" s="50"/>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c r="AA962" s="50"/>
      <c r="AB962" s="50"/>
    </row>
    <row r="963" spans="1:28" ht="14.25" customHeight="1">
      <c r="A963" s="50"/>
      <c r="B963" s="50"/>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c r="AA963" s="50"/>
      <c r="AB963" s="50"/>
    </row>
    <row r="964" spans="1:28" ht="14.25" customHeight="1">
      <c r="A964" s="50"/>
      <c r="B964" s="50"/>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c r="AA964" s="50"/>
      <c r="AB964" s="50"/>
    </row>
    <row r="965" spans="1:28" ht="14.25" customHeight="1">
      <c r="A965" s="50"/>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row>
    <row r="966" spans="1:28" ht="14.25" customHeight="1">
      <c r="A966" s="50"/>
      <c r="B966" s="50"/>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c r="AA966" s="50"/>
      <c r="AB966" s="50"/>
    </row>
    <row r="967" spans="1:28" ht="14.25" customHeight="1">
      <c r="A967" s="50"/>
      <c r="B967" s="50"/>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c r="AA967" s="50"/>
      <c r="AB967" s="50"/>
    </row>
    <row r="968" spans="1:28" ht="14.25" customHeight="1">
      <c r="A968" s="50"/>
      <c r="B968" s="50"/>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c r="AA968" s="50"/>
      <c r="AB968" s="50"/>
    </row>
    <row r="969" spans="1:28" ht="14.25" customHeight="1">
      <c r="A969" s="50"/>
      <c r="B969" s="50"/>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c r="AA969" s="50"/>
      <c r="AB969" s="50"/>
    </row>
    <row r="970" spans="1:28" ht="14.25" customHeight="1">
      <c r="A970" s="50"/>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c r="AA970" s="50"/>
      <c r="AB970" s="50"/>
    </row>
    <row r="971" spans="1:28" ht="14.25" customHeight="1">
      <c r="A971" s="50"/>
      <c r="B971" s="50"/>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c r="AA971" s="50"/>
      <c r="AB971" s="50"/>
    </row>
    <row r="972" spans="1:28" ht="14.25" customHeight="1">
      <c r="A972" s="50"/>
      <c r="B972" s="50"/>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c r="AA972" s="50"/>
      <c r="AB972" s="50"/>
    </row>
    <row r="973" spans="1:28" ht="14.25" customHeight="1">
      <c r="A973" s="50"/>
      <c r="B973" s="50"/>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c r="AA973" s="50"/>
      <c r="AB973" s="50"/>
    </row>
    <row r="974" spans="1:28" ht="14.25" customHeight="1">
      <c r="A974" s="50"/>
      <c r="B974" s="50"/>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c r="AA974" s="50"/>
      <c r="AB974" s="50"/>
    </row>
    <row r="975" spans="1:28" ht="14.25" customHeight="1">
      <c r="A975" s="50"/>
      <c r="B975" s="50"/>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c r="AA975" s="50"/>
      <c r="AB975" s="50"/>
    </row>
    <row r="976" spans="1:28" ht="14.25" customHeight="1">
      <c r="A976" s="50"/>
      <c r="B976" s="50"/>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c r="AA976" s="50"/>
      <c r="AB976" s="50"/>
    </row>
    <row r="977" spans="1:28" ht="14.25" customHeight="1">
      <c r="A977" s="50"/>
      <c r="B977" s="50"/>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c r="AA977" s="50"/>
      <c r="AB977" s="50"/>
    </row>
    <row r="978" spans="1:28" ht="14.25" customHeight="1">
      <c r="A978" s="50"/>
      <c r="B978" s="50"/>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c r="AA978" s="50"/>
      <c r="AB978" s="50"/>
    </row>
    <row r="979" spans="1:28" ht="14.25" customHeight="1">
      <c r="A979" s="50"/>
      <c r="B979" s="50"/>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c r="AA979" s="50"/>
      <c r="AB979" s="50"/>
    </row>
    <row r="980" spans="1:28" ht="14.25" customHeight="1">
      <c r="A980" s="50"/>
      <c r="B980" s="50"/>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c r="AA980" s="50"/>
      <c r="AB980" s="50"/>
    </row>
    <row r="981" spans="1:28" ht="14.25" customHeight="1">
      <c r="A981" s="50"/>
      <c r="B981" s="50"/>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c r="AA981" s="50"/>
      <c r="AB981" s="50"/>
    </row>
    <row r="982" spans="1:28" ht="14.25" customHeight="1">
      <c r="A982" s="50"/>
      <c r="B982" s="50"/>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c r="AA982" s="50"/>
      <c r="AB982" s="50"/>
    </row>
    <row r="983" spans="1:28" ht="14.25" customHeight="1">
      <c r="A983" s="50"/>
      <c r="B983" s="50"/>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c r="AA983" s="50"/>
      <c r="AB983" s="50"/>
    </row>
    <row r="984" spans="1:28" ht="14.25" customHeight="1">
      <c r="A984" s="50"/>
      <c r="B984" s="50"/>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c r="AA984" s="50"/>
      <c r="AB984" s="50"/>
    </row>
    <row r="985" spans="1:28" ht="14.25" customHeight="1">
      <c r="A985" s="50"/>
      <c r="B985" s="50"/>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c r="AA985" s="50"/>
      <c r="AB985" s="50"/>
    </row>
    <row r="986" spans="1:28" ht="14.25" customHeight="1">
      <c r="A986" s="50"/>
      <c r="B986" s="50"/>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c r="AA986" s="50"/>
      <c r="AB986" s="50"/>
    </row>
    <row r="987" spans="1:28" ht="14.25" customHeight="1">
      <c r="A987" s="50"/>
      <c r="B987" s="50"/>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c r="AA987" s="50"/>
      <c r="AB987" s="50"/>
    </row>
    <row r="988" spans="1:28" ht="14.25" customHeight="1">
      <c r="A988" s="50"/>
      <c r="B988" s="50"/>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c r="AA988" s="50"/>
      <c r="AB988" s="50"/>
    </row>
    <row r="989" spans="1:28" ht="14.25" customHeight="1">
      <c r="A989" s="50"/>
      <c r="B989" s="50"/>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c r="AA989" s="50"/>
      <c r="AB989" s="50"/>
    </row>
    <row r="990" spans="1:28" ht="14.25" customHeight="1">
      <c r="A990" s="50"/>
      <c r="B990" s="50"/>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c r="AA990" s="50"/>
      <c r="AB990" s="50"/>
    </row>
    <row r="991" spans="1:28" ht="14.25" customHeight="1">
      <c r="A991" s="50"/>
      <c r="B991" s="50"/>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c r="AA991" s="50"/>
      <c r="AB991" s="50"/>
    </row>
    <row r="992" spans="1:28" ht="14.25" customHeight="1">
      <c r="A992" s="50"/>
      <c r="B992" s="50"/>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c r="AA992" s="50"/>
      <c r="AB992" s="50"/>
    </row>
    <row r="993" spans="1:28" ht="14.25" customHeight="1">
      <c r="A993" s="50"/>
      <c r="B993" s="50"/>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c r="AA993" s="50"/>
      <c r="AB993" s="50"/>
    </row>
    <row r="994" spans="1:28" ht="14.25" customHeight="1">
      <c r="A994" s="50"/>
      <c r="B994" s="50"/>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c r="AA994" s="50"/>
      <c r="AB994" s="50"/>
    </row>
    <row r="995" spans="1:28" ht="14.25" customHeight="1">
      <c r="A995" s="50"/>
      <c r="B995" s="50"/>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c r="AA995" s="50"/>
      <c r="AB995" s="50"/>
    </row>
    <row r="996" spans="1:28" ht="14.25" customHeight="1">
      <c r="A996" s="50"/>
      <c r="B996" s="50"/>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c r="AA996" s="50"/>
      <c r="AB996" s="50"/>
    </row>
    <row r="997" spans="1:28" ht="14.25" customHeight="1">
      <c r="A997" s="50"/>
      <c r="B997" s="50"/>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c r="AA997" s="50"/>
      <c r="AB997" s="50"/>
    </row>
    <row r="998" spans="1:28" ht="14.25" customHeight="1">
      <c r="A998" s="50"/>
      <c r="B998" s="50"/>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c r="AA998" s="50"/>
      <c r="AB998" s="50"/>
    </row>
    <row r="999" spans="1:28" ht="14.25" customHeight="1">
      <c r="A999" s="50"/>
      <c r="B999" s="50"/>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c r="AA999" s="50"/>
      <c r="AB999" s="50"/>
    </row>
    <row r="1000" spans="1:28" ht="14.25" customHeight="1">
      <c r="A1000" s="50"/>
      <c r="B1000" s="50"/>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c r="AA1000" s="50"/>
      <c r="AB1000" s="50"/>
    </row>
  </sheetData>
  <mergeCells count="39">
    <mergeCell ref="B134:B135"/>
    <mergeCell ref="B143:B151"/>
    <mergeCell ref="B18:B39"/>
    <mergeCell ref="B43:B59"/>
    <mergeCell ref="B62:B72"/>
    <mergeCell ref="B75:B94"/>
    <mergeCell ref="B101:B102"/>
    <mergeCell ref="B105:B126"/>
    <mergeCell ref="B131:B132"/>
    <mergeCell ref="H148:I151"/>
    <mergeCell ref="D69:F69"/>
    <mergeCell ref="D70:F70"/>
    <mergeCell ref="E101:G101"/>
    <mergeCell ref="E102:G102"/>
    <mergeCell ref="F107:H112"/>
    <mergeCell ref="F113:H113"/>
    <mergeCell ref="D114:H114"/>
    <mergeCell ref="F118:H118"/>
    <mergeCell ref="F132:H132"/>
    <mergeCell ref="E135:H135"/>
    <mergeCell ref="H143:I143"/>
    <mergeCell ref="H144:I145"/>
    <mergeCell ref="E37:F37"/>
    <mergeCell ref="E38:F40"/>
    <mergeCell ref="D67:F67"/>
    <mergeCell ref="D68:F68"/>
    <mergeCell ref="G44:H44"/>
    <mergeCell ref="G45:H53"/>
    <mergeCell ref="D62:F62"/>
    <mergeCell ref="G63:G71"/>
    <mergeCell ref="D64:F64"/>
    <mergeCell ref="D65:F65"/>
    <mergeCell ref="D66:F66"/>
    <mergeCell ref="D71:F71"/>
    <mergeCell ref="E17:F17"/>
    <mergeCell ref="E18:F18"/>
    <mergeCell ref="E21:F24"/>
    <mergeCell ref="E27:F30"/>
    <mergeCell ref="E33:F34"/>
  </mergeCells>
  <pageMargins left="0.7" right="0.7" top="0.75" bottom="0.75" header="0" footer="0"/>
  <pageSetup scale="4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1"/>
  <sheetViews>
    <sheetView showGridLines="0" topLeftCell="A2" zoomScale="85" zoomScaleNormal="85" workbookViewId="0">
      <selection activeCell="C12" sqref="C12:E14"/>
    </sheetView>
  </sheetViews>
  <sheetFormatPr defaultColWidth="12.5703125" defaultRowHeight="15" customHeight="1"/>
  <cols>
    <col min="1" max="1" width="41.42578125" customWidth="1"/>
    <col min="2" max="2" width="31.85546875" customWidth="1"/>
    <col min="3" max="6" width="51.140625" customWidth="1"/>
    <col min="7" max="7" width="117.42578125" customWidth="1"/>
    <col min="8" max="27" width="9.140625" customWidth="1"/>
  </cols>
  <sheetData>
    <row r="1" spans="1:27" ht="27" customHeight="1">
      <c r="A1" s="171" t="s">
        <v>596</v>
      </c>
      <c r="B1" s="171"/>
      <c r="C1" s="171"/>
      <c r="D1" s="171"/>
      <c r="E1" s="171"/>
      <c r="F1" s="171"/>
      <c r="G1" s="171"/>
      <c r="H1" s="32"/>
      <c r="I1" s="32"/>
      <c r="J1" s="32"/>
      <c r="K1" s="32"/>
      <c r="L1" s="32"/>
      <c r="M1" s="32"/>
      <c r="N1" s="32"/>
      <c r="O1" s="32"/>
      <c r="P1" s="32"/>
      <c r="Q1" s="32"/>
      <c r="R1" s="32"/>
      <c r="S1" s="32"/>
      <c r="T1" s="32"/>
      <c r="U1" s="32"/>
      <c r="V1" s="32"/>
      <c r="W1" s="32"/>
      <c r="X1" s="32"/>
      <c r="Y1" s="32"/>
      <c r="Z1" s="32"/>
      <c r="AA1" s="32"/>
    </row>
    <row r="2" spans="1:27" ht="27" customHeight="1">
      <c r="A2" s="145" t="s">
        <v>779</v>
      </c>
      <c r="B2" s="171"/>
      <c r="C2" s="171"/>
      <c r="D2" s="171"/>
      <c r="E2" s="171"/>
      <c r="F2" s="171"/>
      <c r="G2" s="171"/>
      <c r="H2" s="32"/>
      <c r="I2" s="32"/>
      <c r="J2" s="32"/>
      <c r="K2" s="32"/>
      <c r="L2" s="32"/>
      <c r="M2" s="32"/>
      <c r="N2" s="32"/>
      <c r="O2" s="32"/>
      <c r="P2" s="32"/>
      <c r="Q2" s="32"/>
      <c r="R2" s="32"/>
      <c r="S2" s="32"/>
      <c r="T2" s="32"/>
      <c r="U2" s="32"/>
      <c r="V2" s="32"/>
      <c r="W2" s="32"/>
      <c r="X2" s="32"/>
      <c r="Y2" s="32"/>
      <c r="Z2" s="32"/>
      <c r="AA2" s="32"/>
    </row>
    <row r="3" spans="1:27" ht="27" customHeight="1">
      <c r="A3" s="145" t="s">
        <v>780</v>
      </c>
      <c r="B3" s="171"/>
      <c r="C3" s="171"/>
      <c r="D3" s="171"/>
      <c r="E3" s="171"/>
      <c r="F3" s="171"/>
      <c r="G3" s="171"/>
      <c r="H3" s="32"/>
      <c r="I3" s="32"/>
      <c r="J3" s="32"/>
      <c r="K3" s="32"/>
      <c r="L3" s="32"/>
      <c r="M3" s="32"/>
      <c r="N3" s="32"/>
      <c r="O3" s="32"/>
      <c r="P3" s="32"/>
      <c r="Q3" s="32"/>
      <c r="R3" s="32"/>
      <c r="S3" s="32"/>
      <c r="T3" s="32"/>
      <c r="U3" s="32"/>
      <c r="V3" s="32"/>
      <c r="W3" s="32"/>
      <c r="X3" s="32"/>
      <c r="Y3" s="32"/>
      <c r="Z3" s="32"/>
      <c r="AA3" s="32"/>
    </row>
    <row r="4" spans="1:27" ht="26.25" customHeight="1">
      <c r="A4" s="262" t="s">
        <v>781</v>
      </c>
      <c r="B4" s="279"/>
      <c r="C4" s="279"/>
      <c r="D4" s="279"/>
      <c r="E4" s="279"/>
      <c r="F4" s="279"/>
      <c r="G4" s="279"/>
      <c r="H4" s="100"/>
      <c r="I4" s="100"/>
      <c r="J4" s="100"/>
      <c r="K4" s="100"/>
      <c r="L4" s="100"/>
      <c r="M4" s="100"/>
      <c r="N4" s="32"/>
      <c r="O4" s="32"/>
      <c r="P4" s="32"/>
      <c r="Q4" s="32"/>
      <c r="R4" s="32"/>
      <c r="S4" s="32"/>
      <c r="T4" s="32"/>
      <c r="U4" s="32"/>
      <c r="V4" s="32"/>
      <c r="W4" s="32"/>
      <c r="X4" s="32"/>
      <c r="Y4" s="32"/>
      <c r="Z4" s="32"/>
      <c r="AA4" s="32"/>
    </row>
    <row r="5" spans="1:27" ht="26.25" customHeight="1">
      <c r="A5" s="100"/>
      <c r="B5" s="100"/>
      <c r="C5" s="100"/>
      <c r="D5" s="100"/>
      <c r="E5" s="100"/>
      <c r="F5" s="100"/>
      <c r="G5" s="100"/>
      <c r="H5" s="100"/>
      <c r="I5" s="100"/>
      <c r="J5" s="100"/>
      <c r="K5" s="100"/>
      <c r="L5" s="100"/>
      <c r="M5" s="100"/>
      <c r="N5" s="32"/>
      <c r="O5" s="32"/>
      <c r="P5" s="32"/>
      <c r="Q5" s="32"/>
      <c r="R5" s="32"/>
      <c r="S5" s="32"/>
      <c r="T5" s="32"/>
      <c r="U5" s="32"/>
      <c r="V5" s="32"/>
      <c r="W5" s="32"/>
      <c r="X5" s="32"/>
      <c r="Y5" s="32"/>
      <c r="Z5" s="32"/>
      <c r="AA5" s="32"/>
    </row>
    <row r="6" spans="1:27" ht="42" customHeight="1">
      <c r="A6" s="101" t="s">
        <v>782</v>
      </c>
      <c r="B6" s="102" t="s">
        <v>783</v>
      </c>
      <c r="C6" s="103" t="s">
        <v>784</v>
      </c>
      <c r="D6" s="172" t="s">
        <v>785</v>
      </c>
      <c r="E6" s="102" t="s">
        <v>786</v>
      </c>
      <c r="F6" s="104" t="s">
        <v>787</v>
      </c>
      <c r="G6" s="173" t="s">
        <v>660</v>
      </c>
      <c r="H6" s="105"/>
      <c r="I6" s="105"/>
      <c r="J6" s="105"/>
      <c r="K6" s="105"/>
      <c r="L6" s="105"/>
      <c r="M6" s="105"/>
      <c r="N6" s="105"/>
      <c r="O6" s="105"/>
      <c r="P6" s="105"/>
      <c r="Q6" s="105"/>
      <c r="R6" s="105"/>
      <c r="S6" s="105"/>
      <c r="T6" s="105"/>
      <c r="U6" s="105"/>
      <c r="V6" s="105"/>
      <c r="W6" s="105"/>
      <c r="X6" s="105"/>
      <c r="Y6" s="105"/>
      <c r="Z6" s="105"/>
      <c r="AA6" s="105"/>
    </row>
    <row r="7" spans="1:27" ht="85.5" customHeight="1">
      <c r="A7" s="174" t="s">
        <v>788</v>
      </c>
      <c r="B7" s="106" t="s">
        <v>789</v>
      </c>
      <c r="C7" s="107">
        <v>12.92</v>
      </c>
      <c r="D7" s="107">
        <v>11.47</v>
      </c>
      <c r="E7" s="107">
        <v>99.3</v>
      </c>
      <c r="F7" s="107">
        <v>96.8</v>
      </c>
      <c r="G7" s="106" t="s">
        <v>790</v>
      </c>
      <c r="H7" s="1"/>
      <c r="I7" s="1"/>
      <c r="J7" s="1"/>
      <c r="K7" s="1"/>
      <c r="L7" s="1"/>
      <c r="M7" s="1"/>
      <c r="N7" s="1"/>
      <c r="O7" s="1"/>
      <c r="P7" s="1"/>
      <c r="Q7" s="1"/>
      <c r="R7" s="1"/>
      <c r="S7" s="1"/>
      <c r="T7" s="1"/>
      <c r="U7" s="1"/>
      <c r="V7" s="1"/>
      <c r="W7" s="1"/>
      <c r="X7" s="1"/>
      <c r="Y7" s="1"/>
      <c r="Z7" s="1"/>
      <c r="AA7" s="1"/>
    </row>
    <row r="8" spans="1:27" ht="42" customHeight="1">
      <c r="A8" s="233" t="s">
        <v>791</v>
      </c>
      <c r="B8" s="108" t="s">
        <v>792</v>
      </c>
      <c r="C8" s="107">
        <f>C7*B17</f>
        <v>4.4072703999999998</v>
      </c>
      <c r="D8" s="107">
        <f>D7*0.20359</f>
        <v>2.3351773000000002</v>
      </c>
      <c r="E8" s="107">
        <f>E7*B19</f>
        <v>4.6492259999999996</v>
      </c>
      <c r="F8" s="109">
        <f>F7*B20</f>
        <v>5.0233523611831865</v>
      </c>
      <c r="G8" s="106" t="s">
        <v>793</v>
      </c>
      <c r="H8" s="1"/>
      <c r="I8" s="1"/>
      <c r="J8" s="1"/>
      <c r="K8" s="1"/>
      <c r="L8" s="1"/>
      <c r="M8" s="1"/>
      <c r="N8" s="1"/>
      <c r="O8" s="1"/>
      <c r="P8" s="1"/>
      <c r="Q8" s="1"/>
      <c r="R8" s="1"/>
      <c r="S8" s="1"/>
      <c r="T8" s="1"/>
      <c r="U8" s="1"/>
      <c r="V8" s="1"/>
      <c r="W8" s="1"/>
      <c r="X8" s="1"/>
      <c r="Y8" s="1"/>
      <c r="Z8" s="1"/>
      <c r="AA8" s="1"/>
    </row>
    <row r="9" spans="1:27" ht="42" customHeight="1">
      <c r="A9" s="282"/>
      <c r="B9" s="108" t="s">
        <v>794</v>
      </c>
      <c r="C9" s="107">
        <f t="shared" ref="C9:E9" si="0">C8*30.5</f>
        <v>134.4217472</v>
      </c>
      <c r="D9" s="107">
        <f t="shared" si="0"/>
        <v>71.22290765000001</v>
      </c>
      <c r="E9" s="107">
        <f t="shared" si="0"/>
        <v>141.80139299999999</v>
      </c>
      <c r="F9" s="109">
        <f>F8*30.5</f>
        <v>153.21224701608719</v>
      </c>
      <c r="G9" s="106" t="s">
        <v>795</v>
      </c>
      <c r="H9" s="1"/>
      <c r="I9" s="1"/>
      <c r="J9" s="1"/>
      <c r="K9" s="1"/>
      <c r="L9" s="1"/>
      <c r="M9" s="1"/>
      <c r="N9" s="1"/>
      <c r="O9" s="1"/>
      <c r="P9" s="1"/>
      <c r="Q9" s="1"/>
      <c r="R9" s="1"/>
      <c r="S9" s="1"/>
      <c r="T9" s="1"/>
      <c r="U9" s="1"/>
      <c r="V9" s="1"/>
      <c r="W9" s="1"/>
      <c r="X9" s="1"/>
      <c r="Y9" s="1"/>
      <c r="Z9" s="1"/>
      <c r="AA9" s="1"/>
    </row>
    <row r="10" spans="1:27" ht="42" customHeight="1">
      <c r="A10" s="174" t="s">
        <v>796</v>
      </c>
      <c r="B10" s="108" t="s">
        <v>797</v>
      </c>
      <c r="C10" s="107">
        <f>'4) Household Size and FTWE'!B5</f>
        <v>4</v>
      </c>
      <c r="D10" s="107">
        <f>'4) Household Size and FTWE'!C5</f>
        <v>4</v>
      </c>
      <c r="E10" s="107">
        <f>'4) Household Size and FTWE'!D5</f>
        <v>5</v>
      </c>
      <c r="F10" s="107">
        <v>4</v>
      </c>
      <c r="G10" s="106" t="s">
        <v>798</v>
      </c>
      <c r="H10" s="1"/>
      <c r="I10" s="1"/>
      <c r="J10" s="1"/>
      <c r="K10" s="1"/>
      <c r="L10" s="1"/>
      <c r="M10" s="1"/>
      <c r="N10" s="1"/>
      <c r="O10" s="1"/>
      <c r="P10" s="1"/>
      <c r="Q10" s="1"/>
      <c r="R10" s="1"/>
      <c r="S10" s="1"/>
      <c r="T10" s="1"/>
      <c r="U10" s="1"/>
      <c r="V10" s="1"/>
      <c r="W10" s="1"/>
      <c r="X10" s="1"/>
      <c r="Y10" s="1"/>
      <c r="Z10" s="1"/>
      <c r="AA10" s="1"/>
    </row>
    <row r="11" spans="1:27" ht="42" customHeight="1">
      <c r="A11" s="174" t="s">
        <v>799</v>
      </c>
      <c r="B11" s="108" t="s">
        <v>800</v>
      </c>
      <c r="C11" s="110">
        <f t="shared" ref="C11:F11" si="1">C9*C10</f>
        <v>537.68698879999999</v>
      </c>
      <c r="D11" s="110">
        <f t="shared" si="1"/>
        <v>284.89163060000004</v>
      </c>
      <c r="E11" s="110">
        <f t="shared" si="1"/>
        <v>709.00696499999992</v>
      </c>
      <c r="F11" s="110">
        <f t="shared" si="1"/>
        <v>612.84898806434876</v>
      </c>
      <c r="G11" s="106" t="s">
        <v>801</v>
      </c>
      <c r="H11" s="1"/>
      <c r="I11" s="1"/>
      <c r="J11" s="1"/>
      <c r="K11" s="1"/>
      <c r="L11" s="1"/>
      <c r="M11" s="1"/>
      <c r="N11" s="1"/>
      <c r="O11" s="1"/>
      <c r="P11" s="1"/>
      <c r="Q11" s="1"/>
      <c r="R11" s="1"/>
      <c r="S11" s="1"/>
      <c r="T11" s="1"/>
      <c r="U11" s="1"/>
      <c r="V11" s="1"/>
      <c r="W11" s="1"/>
      <c r="X11" s="1"/>
      <c r="Y11" s="1"/>
      <c r="Z11" s="1"/>
      <c r="AA11" s="1"/>
    </row>
    <row r="12" spans="1:27" ht="36" customHeight="1">
      <c r="A12" s="174" t="s">
        <v>802</v>
      </c>
      <c r="B12" s="108" t="s">
        <v>803</v>
      </c>
      <c r="C12" s="111">
        <v>2022</v>
      </c>
      <c r="D12" s="111">
        <v>2022</v>
      </c>
      <c r="E12" s="111">
        <v>2022</v>
      </c>
      <c r="F12" s="111">
        <v>2024</v>
      </c>
      <c r="G12" s="106"/>
      <c r="H12" s="1"/>
      <c r="I12" s="1"/>
      <c r="J12" s="1"/>
      <c r="K12" s="1"/>
      <c r="L12" s="1"/>
      <c r="M12" s="1"/>
      <c r="N12" s="1"/>
      <c r="O12" s="1"/>
      <c r="P12" s="1"/>
      <c r="Q12" s="1"/>
      <c r="R12" s="1"/>
      <c r="S12" s="1"/>
      <c r="T12" s="1"/>
      <c r="U12" s="1"/>
      <c r="V12" s="1"/>
      <c r="W12" s="1"/>
      <c r="X12" s="1"/>
      <c r="Y12" s="1"/>
      <c r="Z12" s="1"/>
      <c r="AA12" s="1"/>
    </row>
    <row r="13" spans="1:27" ht="55.5" customHeight="1">
      <c r="A13" s="174" t="s">
        <v>804</v>
      </c>
      <c r="B13" s="112"/>
      <c r="C13" s="113" t="s">
        <v>805</v>
      </c>
      <c r="D13" s="113" t="s">
        <v>806</v>
      </c>
      <c r="E13" s="113" t="s">
        <v>807</v>
      </c>
      <c r="F13" s="114"/>
      <c r="G13" s="115" t="s">
        <v>808</v>
      </c>
      <c r="H13" s="1"/>
      <c r="I13" s="1"/>
      <c r="J13" s="1"/>
      <c r="K13" s="1"/>
      <c r="L13" s="1"/>
      <c r="M13" s="1"/>
      <c r="N13" s="1"/>
      <c r="O13" s="1"/>
      <c r="P13" s="1"/>
      <c r="Q13" s="1"/>
      <c r="R13" s="1"/>
      <c r="S13" s="1"/>
      <c r="T13" s="1"/>
      <c r="U13" s="1"/>
      <c r="V13" s="1"/>
      <c r="W13" s="1"/>
      <c r="X13" s="1"/>
      <c r="Y13" s="1"/>
      <c r="Z13" s="1"/>
      <c r="AA13" s="1"/>
    </row>
    <row r="14" spans="1:27" ht="15.6">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5.6">
      <c r="A15" s="1"/>
      <c r="B15" s="116"/>
      <c r="C15" s="1"/>
      <c r="D15" s="1"/>
      <c r="E15" s="1"/>
      <c r="F15" s="1"/>
      <c r="G15" s="1"/>
      <c r="H15" s="1"/>
      <c r="I15" s="1"/>
      <c r="J15" s="1"/>
      <c r="K15" s="1"/>
      <c r="L15" s="1"/>
      <c r="M15" s="1"/>
      <c r="N15" s="1"/>
      <c r="O15" s="1"/>
      <c r="P15" s="1"/>
      <c r="Q15" s="1"/>
      <c r="R15" s="1"/>
      <c r="S15" s="1"/>
      <c r="T15" s="1"/>
      <c r="U15" s="1"/>
      <c r="V15" s="1"/>
      <c r="W15" s="1"/>
      <c r="X15" s="1"/>
      <c r="Y15" s="1"/>
      <c r="Z15" s="1"/>
      <c r="AA15" s="1"/>
    </row>
    <row r="16" spans="1:27" ht="15.6">
      <c r="A16" s="1"/>
      <c r="B16" s="175" t="s">
        <v>809</v>
      </c>
      <c r="C16" s="1"/>
      <c r="D16" s="1"/>
      <c r="E16" s="1"/>
      <c r="F16" s="1"/>
      <c r="G16" s="1"/>
      <c r="H16" s="1"/>
      <c r="I16" s="1"/>
      <c r="J16" s="1"/>
      <c r="K16" s="1"/>
      <c r="L16" s="1"/>
      <c r="M16" s="1"/>
      <c r="N16" s="1"/>
      <c r="O16" s="1"/>
      <c r="P16" s="1"/>
      <c r="Q16" s="1"/>
      <c r="R16" s="1"/>
      <c r="S16" s="1"/>
      <c r="T16" s="1"/>
      <c r="U16" s="1"/>
      <c r="V16" s="1"/>
      <c r="W16" s="1"/>
      <c r="X16" s="1"/>
      <c r="Y16" s="1"/>
      <c r="Z16" s="1"/>
      <c r="AA16" s="1"/>
    </row>
    <row r="17" spans="1:27" ht="23.25" customHeight="1">
      <c r="A17" s="117" t="s">
        <v>810</v>
      </c>
      <c r="B17" s="109">
        <v>0.34111999999999998</v>
      </c>
      <c r="C17" s="1"/>
      <c r="D17" s="1"/>
      <c r="E17" s="1"/>
      <c r="F17" s="1"/>
      <c r="G17" s="1"/>
      <c r="H17" s="1"/>
      <c r="I17" s="1"/>
      <c r="J17" s="1"/>
      <c r="K17" s="1"/>
      <c r="L17" s="1"/>
      <c r="M17" s="1"/>
      <c r="N17" s="1"/>
      <c r="O17" s="1"/>
      <c r="P17" s="1"/>
      <c r="Q17" s="1"/>
      <c r="R17" s="1"/>
      <c r="S17" s="1"/>
      <c r="T17" s="1"/>
      <c r="U17" s="1"/>
      <c r="V17" s="1"/>
      <c r="W17" s="1"/>
      <c r="X17" s="1"/>
      <c r="Y17" s="1"/>
      <c r="Z17" s="1"/>
      <c r="AA17" s="1"/>
    </row>
    <row r="18" spans="1:27" ht="23.25" customHeight="1">
      <c r="A18" s="118" t="s">
        <v>811</v>
      </c>
      <c r="B18" s="109">
        <v>0.20358999999999999</v>
      </c>
      <c r="C18" s="1"/>
      <c r="D18" s="1"/>
      <c r="E18" s="1"/>
      <c r="F18" s="1"/>
      <c r="G18" s="1"/>
      <c r="H18" s="1"/>
      <c r="I18" s="1"/>
      <c r="J18" s="1"/>
      <c r="K18" s="1"/>
      <c r="L18" s="1"/>
      <c r="M18" s="1"/>
      <c r="N18" s="1"/>
      <c r="O18" s="1"/>
      <c r="P18" s="1"/>
      <c r="Q18" s="1"/>
      <c r="R18" s="1"/>
      <c r="S18" s="1"/>
      <c r="T18" s="1"/>
      <c r="U18" s="1"/>
      <c r="V18" s="1"/>
      <c r="W18" s="1"/>
      <c r="X18" s="1"/>
      <c r="Y18" s="1"/>
      <c r="Z18" s="1"/>
      <c r="AA18" s="1"/>
    </row>
    <row r="19" spans="1:27" ht="23.25" customHeight="1">
      <c r="A19" s="118" t="s">
        <v>812</v>
      </c>
      <c r="B19" s="176">
        <v>4.6820000000000001E-2</v>
      </c>
      <c r="C19" s="1"/>
      <c r="D19" s="1"/>
      <c r="E19" s="1"/>
      <c r="F19" s="1"/>
      <c r="G19" s="1"/>
      <c r="H19" s="1"/>
      <c r="I19" s="1"/>
      <c r="J19" s="1"/>
      <c r="K19" s="1"/>
      <c r="L19" s="1"/>
      <c r="M19" s="1"/>
      <c r="N19" s="1"/>
      <c r="O19" s="1"/>
      <c r="P19" s="1"/>
      <c r="Q19" s="1"/>
      <c r="R19" s="1"/>
      <c r="S19" s="1"/>
      <c r="T19" s="1"/>
      <c r="U19" s="1"/>
      <c r="V19" s="1"/>
      <c r="W19" s="1"/>
      <c r="X19" s="1"/>
      <c r="Y19" s="1"/>
      <c r="Z19" s="1"/>
      <c r="AA19" s="1"/>
    </row>
    <row r="20" spans="1:27" ht="29.25" customHeight="1">
      <c r="A20" s="118" t="s">
        <v>813</v>
      </c>
      <c r="B20" s="119">
        <v>5.1894135962636222E-2</v>
      </c>
      <c r="C20" s="120"/>
      <c r="D20" s="120"/>
      <c r="E20" s="120"/>
      <c r="F20" s="120"/>
      <c r="G20" s="120"/>
      <c r="H20" s="1"/>
      <c r="I20" s="1"/>
      <c r="J20" s="1"/>
      <c r="K20" s="1"/>
      <c r="L20" s="1"/>
      <c r="M20" s="1"/>
      <c r="N20" s="1"/>
      <c r="O20" s="1"/>
      <c r="P20" s="1"/>
      <c r="Q20" s="1"/>
      <c r="R20" s="1"/>
      <c r="S20" s="1"/>
      <c r="T20" s="1"/>
      <c r="U20" s="1"/>
      <c r="V20" s="1"/>
      <c r="W20" s="1"/>
      <c r="X20" s="1"/>
      <c r="Y20" s="1"/>
      <c r="Z20" s="1"/>
      <c r="AA20" s="1"/>
    </row>
    <row r="21" spans="1:27" ht="29.25" customHeight="1">
      <c r="A21" s="118" t="s">
        <v>814</v>
      </c>
      <c r="B21" s="263" t="s">
        <v>815</v>
      </c>
      <c r="C21" s="299"/>
      <c r="D21" s="299"/>
      <c r="E21" s="299"/>
      <c r="F21" s="299"/>
      <c r="G21" s="283"/>
      <c r="H21" s="1"/>
      <c r="I21" s="1"/>
      <c r="J21" s="1"/>
      <c r="K21" s="1"/>
      <c r="L21" s="1"/>
      <c r="M21" s="1"/>
      <c r="N21" s="1"/>
      <c r="O21" s="1"/>
      <c r="P21" s="1"/>
      <c r="Q21" s="1"/>
      <c r="R21" s="1"/>
      <c r="S21" s="1"/>
      <c r="T21" s="1"/>
      <c r="U21" s="1"/>
      <c r="V21" s="1"/>
      <c r="W21" s="1"/>
      <c r="X21" s="1"/>
      <c r="Y21" s="1"/>
      <c r="Z21" s="1"/>
      <c r="AA21" s="1"/>
    </row>
    <row r="22" spans="1:27"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48" customHeight="1">
      <c r="A23" s="118" t="s">
        <v>816</v>
      </c>
      <c r="B23" s="264" t="s">
        <v>817</v>
      </c>
      <c r="C23" s="299"/>
      <c r="D23" s="299"/>
      <c r="E23" s="299"/>
      <c r="F23" s="299"/>
      <c r="G23" s="283"/>
      <c r="H23" s="121"/>
      <c r="I23" s="121"/>
      <c r="J23" s="121"/>
      <c r="K23" s="121"/>
      <c r="L23" s="121"/>
      <c r="M23" s="121"/>
      <c r="N23" s="121"/>
      <c r="O23" s="121"/>
      <c r="P23" s="121"/>
      <c r="Q23" s="121"/>
      <c r="R23" s="121"/>
      <c r="S23" s="121"/>
      <c r="T23" s="121"/>
      <c r="U23" s="121"/>
      <c r="V23" s="121"/>
      <c r="W23" s="121"/>
      <c r="X23" s="121"/>
      <c r="Y23" s="121"/>
      <c r="Z23" s="121"/>
      <c r="AA23" s="121"/>
    </row>
    <row r="24" spans="1:27" ht="15.75" customHeight="1">
      <c r="A24" s="1"/>
      <c r="B24" s="105"/>
      <c r="C24" s="105"/>
      <c r="D24" s="105"/>
      <c r="E24" s="105"/>
      <c r="F24" s="105"/>
      <c r="G24" s="105"/>
      <c r="H24" s="1"/>
      <c r="I24" s="1"/>
      <c r="J24" s="1"/>
      <c r="K24" s="1"/>
      <c r="L24" s="1"/>
      <c r="M24" s="1"/>
      <c r="N24" s="1"/>
      <c r="O24" s="1"/>
      <c r="P24" s="1"/>
      <c r="Q24" s="1"/>
      <c r="R24" s="1"/>
      <c r="S24" s="1"/>
      <c r="T24" s="1"/>
      <c r="U24" s="1"/>
      <c r="V24" s="1"/>
      <c r="W24" s="1"/>
      <c r="X24" s="1"/>
      <c r="Y24" s="1"/>
      <c r="Z24" s="1"/>
      <c r="AA24" s="1"/>
    </row>
    <row r="25" spans="1:27" ht="15.75" customHeight="1">
      <c r="A25" s="1"/>
      <c r="B25" s="105"/>
      <c r="C25" s="105"/>
      <c r="D25" s="105"/>
      <c r="E25" s="105"/>
      <c r="F25" s="105"/>
      <c r="G25" s="105"/>
      <c r="H25" s="1"/>
      <c r="I25" s="1"/>
      <c r="J25" s="1"/>
      <c r="K25" s="1"/>
      <c r="L25" s="1"/>
      <c r="M25" s="1"/>
      <c r="N25" s="1"/>
      <c r="O25" s="1"/>
      <c r="P25" s="1"/>
      <c r="Q25" s="1"/>
      <c r="R25" s="1"/>
      <c r="S25" s="1"/>
      <c r="T25" s="1"/>
      <c r="U25" s="1"/>
      <c r="V25" s="1"/>
      <c r="W25" s="1"/>
      <c r="X25" s="1"/>
      <c r="Y25" s="1"/>
      <c r="Z25" s="1"/>
      <c r="AA25" s="1"/>
    </row>
    <row r="26" spans="1:27" ht="15.75" customHeight="1">
      <c r="A26" s="1"/>
      <c r="B26" s="105"/>
      <c r="C26" s="105"/>
      <c r="D26" s="105"/>
      <c r="E26" s="105"/>
      <c r="F26" s="105"/>
      <c r="G26" s="105"/>
      <c r="H26" s="1"/>
      <c r="I26" s="1"/>
      <c r="J26" s="1"/>
      <c r="K26" s="1"/>
      <c r="L26" s="1"/>
      <c r="M26" s="1"/>
      <c r="N26" s="1"/>
      <c r="O26" s="1"/>
      <c r="P26" s="1"/>
      <c r="Q26" s="1"/>
      <c r="R26" s="1"/>
      <c r="S26" s="1"/>
      <c r="T26" s="1"/>
      <c r="U26" s="1"/>
      <c r="V26" s="1"/>
      <c r="W26" s="1"/>
      <c r="X26" s="1"/>
      <c r="Y26" s="1"/>
      <c r="Z26" s="1"/>
      <c r="AA26" s="1"/>
    </row>
    <row r="27" spans="1:27" ht="15.75" customHeight="1">
      <c r="A27" s="1"/>
      <c r="B27" s="105"/>
      <c r="C27" s="105"/>
      <c r="D27" s="105"/>
      <c r="E27" s="105"/>
      <c r="F27" s="105"/>
      <c r="G27" s="105"/>
      <c r="H27" s="1"/>
      <c r="I27" s="1"/>
      <c r="J27" s="1"/>
      <c r="K27" s="1"/>
      <c r="L27" s="1"/>
      <c r="M27" s="1"/>
      <c r="N27" s="1"/>
      <c r="O27" s="1"/>
      <c r="P27" s="1"/>
      <c r="Q27" s="1"/>
      <c r="R27" s="1"/>
      <c r="S27" s="1"/>
      <c r="T27" s="1"/>
      <c r="U27" s="1"/>
      <c r="V27" s="1"/>
      <c r="W27" s="1"/>
      <c r="X27" s="1"/>
      <c r="Y27" s="1"/>
      <c r="Z27" s="1"/>
      <c r="AA27" s="1"/>
    </row>
    <row r="28" spans="1:27" ht="15.75" customHeight="1">
      <c r="A28" s="1"/>
      <c r="B28" s="105"/>
      <c r="C28" s="105"/>
      <c r="D28" s="105"/>
      <c r="E28" s="105"/>
      <c r="F28" s="105"/>
      <c r="G28" s="105"/>
      <c r="H28" s="1"/>
      <c r="I28" s="1"/>
      <c r="J28" s="1"/>
      <c r="K28" s="1"/>
      <c r="L28" s="1"/>
      <c r="M28" s="1"/>
      <c r="N28" s="1"/>
      <c r="O28" s="1"/>
      <c r="P28" s="1"/>
      <c r="Q28" s="1"/>
      <c r="R28" s="1"/>
      <c r="S28" s="1"/>
      <c r="T28" s="1"/>
      <c r="U28" s="1"/>
      <c r="V28" s="1"/>
      <c r="W28" s="1"/>
      <c r="X28" s="1"/>
      <c r="Y28" s="1"/>
      <c r="Z28" s="1"/>
      <c r="AA28" s="1"/>
    </row>
    <row r="29" spans="1:27"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4">
    <mergeCell ref="A4:G4"/>
    <mergeCell ref="A8:A9"/>
    <mergeCell ref="B21:G21"/>
    <mergeCell ref="B23:G23"/>
  </mergeCells>
  <hyperlinks>
    <hyperlink ref="C13" r:id="rId1" xr:uid="{00000000-0004-0000-0300-000000000000}"/>
    <hyperlink ref="D13" r:id="rId2" xr:uid="{00000000-0004-0000-0300-000001000000}"/>
    <hyperlink ref="E13" r:id="rId3" xr:uid="{00000000-0004-0000-0300-000002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election activeCell="B10" sqref="B10:N13"/>
    </sheetView>
  </sheetViews>
  <sheetFormatPr defaultColWidth="12.5703125" defaultRowHeight="15" customHeight="1"/>
  <cols>
    <col min="1" max="1" width="39.85546875" customWidth="1"/>
    <col min="2" max="4" width="16.140625" customWidth="1"/>
    <col min="5" max="5" width="12" customWidth="1"/>
    <col min="6" max="26" width="9.140625" customWidth="1"/>
  </cols>
  <sheetData>
    <row r="1" spans="1:26" ht="14.25" customHeight="1">
      <c r="A1" s="171" t="s">
        <v>596</v>
      </c>
      <c r="B1" s="171"/>
      <c r="C1" s="171"/>
      <c r="D1" s="171"/>
      <c r="E1" s="171"/>
      <c r="F1" s="171"/>
      <c r="G1" s="171"/>
      <c r="H1" s="171"/>
      <c r="I1" s="171"/>
      <c r="J1" s="171"/>
      <c r="K1" s="171"/>
      <c r="L1" s="171"/>
      <c r="M1" s="171"/>
      <c r="N1" s="171"/>
      <c r="O1" s="50"/>
      <c r="P1" s="50"/>
      <c r="Q1" s="50"/>
      <c r="R1" s="50"/>
      <c r="S1" s="50"/>
      <c r="T1" s="50"/>
      <c r="U1" s="50"/>
      <c r="V1" s="50"/>
      <c r="W1" s="50"/>
      <c r="X1" s="50"/>
      <c r="Y1" s="50"/>
      <c r="Z1" s="50"/>
    </row>
    <row r="2" spans="1:26" ht="14.25" customHeight="1">
      <c r="A2" s="177" t="s">
        <v>818</v>
      </c>
      <c r="B2" s="171"/>
      <c r="C2" s="171"/>
      <c r="D2" s="171"/>
      <c r="E2" s="171"/>
      <c r="F2" s="171"/>
      <c r="G2" s="171"/>
      <c r="H2" s="171"/>
      <c r="I2" s="171"/>
      <c r="J2" s="171"/>
      <c r="K2" s="171"/>
      <c r="L2" s="171"/>
      <c r="M2" s="171"/>
      <c r="N2" s="171"/>
      <c r="O2" s="50"/>
      <c r="P2" s="50"/>
      <c r="Q2" s="50"/>
      <c r="R2" s="50"/>
      <c r="S2" s="50"/>
      <c r="T2" s="50"/>
      <c r="U2" s="50"/>
      <c r="V2" s="50"/>
      <c r="W2" s="50"/>
      <c r="X2" s="50"/>
      <c r="Y2" s="50"/>
      <c r="Z2" s="50"/>
    </row>
    <row r="3" spans="1:26" ht="14.25" customHeight="1">
      <c r="A3" s="56"/>
      <c r="B3" s="56"/>
      <c r="C3" s="56"/>
      <c r="D3" s="56"/>
      <c r="E3" s="56"/>
      <c r="F3" s="50"/>
      <c r="G3" s="50"/>
      <c r="H3" s="50"/>
      <c r="I3" s="50"/>
      <c r="J3" s="50"/>
      <c r="K3" s="50"/>
      <c r="L3" s="50"/>
      <c r="M3" s="50"/>
      <c r="N3" s="50"/>
      <c r="O3" s="50"/>
      <c r="P3" s="50"/>
      <c r="Q3" s="50"/>
      <c r="R3" s="50"/>
      <c r="S3" s="50"/>
      <c r="T3" s="50"/>
      <c r="U3" s="50"/>
      <c r="V3" s="50"/>
      <c r="W3" s="50"/>
      <c r="X3" s="50"/>
      <c r="Y3" s="50"/>
      <c r="Z3" s="50"/>
    </row>
    <row r="4" spans="1:26" ht="17.25" customHeight="1">
      <c r="A4" s="122" t="s">
        <v>782</v>
      </c>
      <c r="B4" s="178" t="s">
        <v>810</v>
      </c>
      <c r="C4" s="178" t="s">
        <v>819</v>
      </c>
      <c r="D4" s="123" t="s">
        <v>820</v>
      </c>
      <c r="E4" s="124" t="s">
        <v>813</v>
      </c>
      <c r="F4" s="50"/>
      <c r="G4" s="50"/>
      <c r="H4" s="50"/>
      <c r="I4" s="50"/>
      <c r="J4" s="50"/>
      <c r="K4" s="50"/>
      <c r="L4" s="50"/>
      <c r="M4" s="50"/>
      <c r="N4" s="50"/>
      <c r="O4" s="50"/>
      <c r="P4" s="50"/>
      <c r="Q4" s="50"/>
      <c r="R4" s="50"/>
      <c r="S4" s="50"/>
      <c r="T4" s="50"/>
      <c r="U4" s="50"/>
      <c r="V4" s="50"/>
      <c r="W4" s="50"/>
      <c r="X4" s="50"/>
      <c r="Y4" s="50"/>
      <c r="Z4" s="50"/>
    </row>
    <row r="5" spans="1:26" ht="16.5" customHeight="1">
      <c r="A5" s="125" t="s">
        <v>821</v>
      </c>
      <c r="B5" s="111">
        <v>4</v>
      </c>
      <c r="C5" s="111">
        <v>4</v>
      </c>
      <c r="D5" s="111">
        <v>5</v>
      </c>
      <c r="E5" s="111">
        <v>4</v>
      </c>
      <c r="F5" s="50"/>
      <c r="G5" s="50"/>
      <c r="H5" s="50"/>
      <c r="I5" s="50"/>
      <c r="J5" s="50"/>
      <c r="K5" s="50"/>
      <c r="L5" s="50"/>
      <c r="M5" s="50"/>
      <c r="N5" s="50"/>
      <c r="O5" s="50"/>
      <c r="P5" s="50"/>
      <c r="Q5" s="50"/>
      <c r="R5" s="50"/>
      <c r="S5" s="50"/>
      <c r="T5" s="50"/>
      <c r="U5" s="50"/>
      <c r="V5" s="50"/>
      <c r="W5" s="50"/>
      <c r="X5" s="50"/>
      <c r="Y5" s="50"/>
      <c r="Z5" s="50"/>
    </row>
    <row r="6" spans="1:26" ht="16.5" customHeight="1">
      <c r="A6" s="125" t="s">
        <v>755</v>
      </c>
      <c r="B6" s="111">
        <v>2</v>
      </c>
      <c r="C6" s="111">
        <v>2</v>
      </c>
      <c r="D6" s="111">
        <v>2</v>
      </c>
      <c r="E6" s="111">
        <v>2</v>
      </c>
      <c r="F6" s="50"/>
      <c r="G6" s="50"/>
      <c r="H6" s="50"/>
      <c r="I6" s="50"/>
      <c r="J6" s="50"/>
      <c r="K6" s="50"/>
      <c r="L6" s="50"/>
      <c r="M6" s="50"/>
      <c r="N6" s="50"/>
      <c r="O6" s="50"/>
      <c r="P6" s="50"/>
      <c r="Q6" s="50"/>
      <c r="R6" s="50"/>
      <c r="S6" s="50"/>
      <c r="T6" s="50"/>
      <c r="U6" s="50"/>
      <c r="V6" s="50"/>
      <c r="W6" s="50"/>
      <c r="X6" s="50"/>
      <c r="Y6" s="50"/>
      <c r="Z6" s="50"/>
    </row>
    <row r="7" spans="1:26" ht="16.5" customHeight="1">
      <c r="A7" s="125" t="s">
        <v>822</v>
      </c>
      <c r="B7" s="111">
        <f t="shared" ref="B7:D7" si="0">B5-B6</f>
        <v>2</v>
      </c>
      <c r="C7" s="111">
        <f t="shared" si="0"/>
        <v>2</v>
      </c>
      <c r="D7" s="111">
        <f t="shared" si="0"/>
        <v>3</v>
      </c>
      <c r="E7" s="111">
        <v>2</v>
      </c>
      <c r="F7" s="50"/>
      <c r="G7" s="50"/>
      <c r="H7" s="50"/>
      <c r="I7" s="50"/>
      <c r="J7" s="50"/>
      <c r="K7" s="50"/>
      <c r="L7" s="50"/>
      <c r="M7" s="50"/>
      <c r="N7" s="50"/>
      <c r="O7" s="50"/>
      <c r="P7" s="50"/>
      <c r="Q7" s="50"/>
      <c r="R7" s="50"/>
      <c r="S7" s="50"/>
      <c r="T7" s="50"/>
      <c r="U7" s="50"/>
      <c r="V7" s="50"/>
      <c r="W7" s="50"/>
      <c r="X7" s="50"/>
      <c r="Y7" s="50"/>
      <c r="Z7" s="50"/>
    </row>
    <row r="8" spans="1:26" ht="16.5" customHeight="1">
      <c r="A8" s="179" t="s">
        <v>823</v>
      </c>
      <c r="B8" s="107">
        <v>1.78</v>
      </c>
      <c r="C8" s="107">
        <v>1.71</v>
      </c>
      <c r="D8" s="107">
        <v>1.65</v>
      </c>
      <c r="E8" s="107">
        <v>1.61</v>
      </c>
      <c r="F8" s="50"/>
      <c r="G8" s="50"/>
      <c r="H8" s="50"/>
      <c r="I8" s="50"/>
      <c r="J8" s="50"/>
      <c r="K8" s="50"/>
      <c r="L8" s="50"/>
      <c r="M8" s="50"/>
      <c r="N8" s="50"/>
      <c r="O8" s="50"/>
      <c r="P8" s="50"/>
      <c r="Q8" s="50"/>
      <c r="R8" s="50"/>
      <c r="S8" s="50"/>
      <c r="T8" s="50"/>
      <c r="U8" s="50"/>
      <c r="V8" s="50"/>
      <c r="W8" s="50"/>
      <c r="X8" s="50"/>
      <c r="Y8" s="50"/>
      <c r="Z8" s="50"/>
    </row>
    <row r="9" spans="1:26" ht="14.25" customHeight="1">
      <c r="A9" s="50"/>
      <c r="B9" s="50"/>
      <c r="C9" s="50"/>
      <c r="D9" s="50"/>
      <c r="E9" s="50"/>
      <c r="F9" s="50"/>
      <c r="G9" s="50"/>
      <c r="H9" s="50"/>
      <c r="I9" s="50"/>
      <c r="J9" s="50"/>
      <c r="K9" s="50"/>
      <c r="L9" s="50"/>
      <c r="M9" s="50"/>
      <c r="N9" s="50"/>
      <c r="O9" s="50"/>
      <c r="P9" s="50"/>
      <c r="Q9" s="50"/>
      <c r="R9" s="50"/>
      <c r="S9" s="50"/>
      <c r="T9" s="50"/>
      <c r="U9" s="50"/>
      <c r="V9" s="50"/>
      <c r="W9" s="50"/>
      <c r="X9" s="50"/>
      <c r="Y9" s="50"/>
      <c r="Z9" s="50"/>
    </row>
    <row r="10" spans="1:26" ht="409.5" customHeight="1">
      <c r="A10" s="265" t="s">
        <v>816</v>
      </c>
      <c r="B10" s="266" t="s">
        <v>824</v>
      </c>
      <c r="C10" s="279"/>
      <c r="D10" s="279"/>
      <c r="E10" s="279"/>
      <c r="F10" s="279"/>
      <c r="G10" s="279"/>
      <c r="H10" s="279"/>
      <c r="I10" s="279"/>
      <c r="J10" s="279"/>
      <c r="K10" s="279"/>
      <c r="L10" s="279"/>
      <c r="M10" s="279"/>
      <c r="N10" s="279"/>
      <c r="O10" s="50"/>
      <c r="P10" s="50"/>
      <c r="Q10" s="50"/>
      <c r="R10" s="50"/>
      <c r="S10" s="50"/>
      <c r="T10" s="50"/>
      <c r="U10" s="50"/>
      <c r="V10" s="50"/>
      <c r="W10" s="50"/>
      <c r="X10" s="50"/>
      <c r="Y10" s="50"/>
      <c r="Z10" s="50"/>
    </row>
    <row r="11" spans="1:26" ht="14.25" customHeight="1">
      <c r="A11" s="279"/>
      <c r="B11" s="279"/>
      <c r="C11" s="280"/>
      <c r="D11" s="280"/>
      <c r="E11" s="280"/>
      <c r="F11" s="280"/>
      <c r="G11" s="280"/>
      <c r="H11" s="280"/>
      <c r="I11" s="280"/>
      <c r="J11" s="280"/>
      <c r="K11" s="280"/>
      <c r="L11" s="280"/>
      <c r="M11" s="280"/>
      <c r="N11" s="280"/>
      <c r="O11" s="50"/>
      <c r="P11" s="50"/>
      <c r="Q11" s="50"/>
      <c r="R11" s="50"/>
      <c r="S11" s="50"/>
      <c r="T11" s="50"/>
      <c r="U11" s="50"/>
      <c r="V11" s="50"/>
      <c r="W11" s="50"/>
      <c r="X11" s="50"/>
      <c r="Y11" s="50"/>
      <c r="Z11" s="50"/>
    </row>
    <row r="12" spans="1:26" ht="14.25" customHeight="1">
      <c r="A12" s="279"/>
      <c r="B12" s="279"/>
      <c r="C12" s="280"/>
      <c r="D12" s="280"/>
      <c r="E12" s="280"/>
      <c r="F12" s="280"/>
      <c r="G12" s="280"/>
      <c r="H12" s="280"/>
      <c r="I12" s="280"/>
      <c r="J12" s="280"/>
      <c r="K12" s="280"/>
      <c r="L12" s="280"/>
      <c r="M12" s="280"/>
      <c r="N12" s="280"/>
      <c r="O12" s="50"/>
      <c r="P12" s="50"/>
      <c r="Q12" s="50"/>
      <c r="R12" s="50"/>
      <c r="S12" s="50"/>
      <c r="T12" s="50"/>
      <c r="U12" s="50"/>
      <c r="V12" s="50"/>
      <c r="W12" s="50"/>
      <c r="X12" s="50"/>
      <c r="Y12" s="50"/>
      <c r="Z12" s="50"/>
    </row>
    <row r="13" spans="1:26" ht="14.25" customHeight="1">
      <c r="A13" s="279"/>
      <c r="B13" s="279"/>
      <c r="C13" s="280"/>
      <c r="D13" s="280"/>
      <c r="E13" s="280"/>
      <c r="F13" s="280"/>
      <c r="G13" s="280"/>
      <c r="H13" s="280"/>
      <c r="I13" s="280"/>
      <c r="J13" s="280"/>
      <c r="K13" s="280"/>
      <c r="L13" s="280"/>
      <c r="M13" s="280"/>
      <c r="N13" s="280"/>
      <c r="O13" s="50"/>
      <c r="P13" s="50"/>
      <c r="Q13" s="50"/>
      <c r="R13" s="50"/>
      <c r="S13" s="50"/>
      <c r="T13" s="50"/>
      <c r="U13" s="50"/>
      <c r="V13" s="50"/>
      <c r="W13" s="50"/>
      <c r="X13" s="50"/>
      <c r="Y13" s="50"/>
      <c r="Z13" s="50"/>
    </row>
    <row r="14" spans="1:26" ht="14.25" customHeight="1">
      <c r="A14" s="50"/>
      <c r="B14" s="126"/>
      <c r="C14" s="126"/>
      <c r="D14" s="126"/>
      <c r="E14" s="126"/>
      <c r="F14" s="50"/>
      <c r="G14" s="50"/>
      <c r="H14" s="50"/>
      <c r="I14" s="50"/>
      <c r="J14" s="50"/>
      <c r="K14" s="50"/>
      <c r="L14" s="50"/>
      <c r="M14" s="50"/>
      <c r="N14" s="50"/>
      <c r="O14" s="50"/>
      <c r="P14" s="50"/>
      <c r="Q14" s="50"/>
      <c r="R14" s="50"/>
      <c r="S14" s="50"/>
      <c r="T14" s="50"/>
      <c r="U14" s="50"/>
      <c r="V14" s="50"/>
      <c r="W14" s="50"/>
      <c r="X14" s="50"/>
      <c r="Y14" s="50"/>
      <c r="Z14" s="50"/>
    </row>
    <row r="15" spans="1:26" ht="14.25" customHeight="1">
      <c r="A15" s="50"/>
      <c r="B15" s="126"/>
      <c r="C15" s="126"/>
      <c r="D15" s="126"/>
      <c r="E15" s="126"/>
      <c r="F15" s="50"/>
      <c r="G15" s="50"/>
      <c r="H15" s="50"/>
      <c r="I15" s="50"/>
      <c r="J15" s="50"/>
      <c r="K15" s="50"/>
      <c r="L15" s="50"/>
      <c r="M15" s="50"/>
      <c r="N15" s="50"/>
      <c r="O15" s="50"/>
      <c r="P15" s="50"/>
      <c r="Q15" s="50"/>
      <c r="R15" s="50"/>
      <c r="S15" s="50"/>
      <c r="T15" s="50"/>
      <c r="U15" s="50"/>
      <c r="V15" s="50"/>
      <c r="W15" s="50"/>
      <c r="X15" s="50"/>
      <c r="Y15" s="50"/>
      <c r="Z15" s="50"/>
    </row>
    <row r="16" spans="1:26" ht="14.25" customHeight="1">
      <c r="A16" s="50"/>
      <c r="B16" s="126"/>
      <c r="C16" s="126"/>
      <c r="D16" s="126"/>
      <c r="E16" s="126"/>
      <c r="F16" s="50"/>
      <c r="G16" s="50"/>
      <c r="H16" s="50"/>
      <c r="I16" s="50"/>
      <c r="J16" s="50"/>
      <c r="K16" s="50"/>
      <c r="L16" s="50"/>
      <c r="M16" s="50"/>
      <c r="N16" s="50"/>
      <c r="O16" s="50"/>
      <c r="P16" s="50"/>
      <c r="Q16" s="50"/>
      <c r="R16" s="50"/>
      <c r="S16" s="50"/>
      <c r="T16" s="50"/>
      <c r="U16" s="50"/>
      <c r="V16" s="50"/>
      <c r="W16" s="50"/>
      <c r="X16" s="50"/>
      <c r="Y16" s="50"/>
      <c r="Z16" s="50"/>
    </row>
    <row r="17" spans="1:26" ht="14.25" customHeight="1">
      <c r="A17" s="50"/>
      <c r="B17" s="126"/>
      <c r="C17" s="126"/>
      <c r="D17" s="126"/>
      <c r="E17" s="126"/>
      <c r="F17" s="50"/>
      <c r="G17" s="50"/>
      <c r="H17" s="50"/>
      <c r="I17" s="50"/>
      <c r="J17" s="50"/>
      <c r="K17" s="50"/>
      <c r="L17" s="50"/>
      <c r="M17" s="50"/>
      <c r="N17" s="50"/>
      <c r="O17" s="50"/>
      <c r="P17" s="50"/>
      <c r="Q17" s="50"/>
      <c r="R17" s="50"/>
      <c r="S17" s="50"/>
      <c r="T17" s="50"/>
      <c r="U17" s="50"/>
      <c r="V17" s="50"/>
      <c r="W17" s="50"/>
      <c r="X17" s="50"/>
      <c r="Y17" s="50"/>
      <c r="Z17" s="50"/>
    </row>
    <row r="18" spans="1:26" ht="14.25" customHeight="1">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row>
    <row r="19" spans="1:26" ht="14.25" customHeight="1">
      <c r="A19" s="50"/>
      <c r="B19" s="50"/>
      <c r="C19" s="50"/>
      <c r="D19" s="50"/>
      <c r="E19" s="50"/>
      <c r="F19" s="50"/>
      <c r="G19" s="50"/>
      <c r="H19" s="50"/>
      <c r="I19" s="50"/>
      <c r="J19" s="50"/>
      <c r="K19" s="50"/>
      <c r="L19" s="50"/>
      <c r="M19" s="50"/>
      <c r="N19" s="50"/>
      <c r="O19" s="50"/>
      <c r="P19" s="50"/>
      <c r="Q19" s="50"/>
      <c r="R19" s="50"/>
      <c r="S19" s="50"/>
      <c r="T19" s="50"/>
      <c r="U19" s="50"/>
      <c r="V19" s="50"/>
      <c r="W19" s="50"/>
      <c r="X19" s="50"/>
      <c r="Y19" s="50"/>
      <c r="Z19" s="50"/>
    </row>
    <row r="20" spans="1:26" ht="14.25" customHeight="1">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row>
    <row r="21" spans="1:26" ht="14.25" customHeight="1">
      <c r="A21" s="50"/>
      <c r="B21" s="50"/>
      <c r="C21" s="50"/>
      <c r="D21" s="50"/>
      <c r="E21" s="50"/>
      <c r="F21" s="50"/>
      <c r="G21" s="50"/>
      <c r="H21" s="50"/>
      <c r="I21" s="50"/>
      <c r="J21" s="50"/>
      <c r="K21" s="50"/>
      <c r="L21" s="50"/>
      <c r="M21" s="50"/>
      <c r="N21" s="50"/>
      <c r="O21" s="50"/>
      <c r="P21" s="50"/>
      <c r="Q21" s="50"/>
      <c r="R21" s="50"/>
      <c r="S21" s="50"/>
      <c r="T21" s="50"/>
      <c r="U21" s="50"/>
      <c r="V21" s="50"/>
      <c r="W21" s="50"/>
      <c r="X21" s="50"/>
      <c r="Y21" s="50"/>
      <c r="Z21" s="50"/>
    </row>
    <row r="22" spans="1:26" ht="14.25" customHeight="1">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row>
    <row r="23" spans="1:26" ht="14.25" customHeight="1">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row>
    <row r="24" spans="1:26" ht="14.25" customHeight="1">
      <c r="A24" s="50"/>
      <c r="B24" s="50"/>
      <c r="C24" s="50"/>
      <c r="D24" s="50"/>
      <c r="E24" s="50"/>
      <c r="F24" s="50"/>
      <c r="G24" s="50"/>
      <c r="H24" s="50"/>
      <c r="I24" s="50"/>
      <c r="J24" s="50"/>
      <c r="K24" s="50"/>
      <c r="L24" s="50"/>
      <c r="M24" s="50"/>
      <c r="N24" s="50"/>
      <c r="O24" s="50"/>
      <c r="P24" s="50"/>
      <c r="Q24" s="50"/>
      <c r="R24" s="50"/>
      <c r="S24" s="50"/>
      <c r="T24" s="50"/>
      <c r="U24" s="50"/>
      <c r="V24" s="50"/>
      <c r="W24" s="50"/>
      <c r="X24" s="50"/>
      <c r="Y24" s="50"/>
      <c r="Z24" s="50"/>
    </row>
    <row r="25" spans="1:26" ht="14.25" customHeight="1">
      <c r="A25" s="50"/>
      <c r="B25" s="50"/>
      <c r="C25" s="50"/>
      <c r="D25" s="50"/>
      <c r="E25" s="50"/>
      <c r="F25" s="50"/>
      <c r="G25" s="50"/>
      <c r="H25" s="50"/>
      <c r="I25" s="50"/>
      <c r="J25" s="50"/>
      <c r="K25" s="50"/>
      <c r="L25" s="50"/>
      <c r="M25" s="50"/>
      <c r="N25" s="50"/>
      <c r="O25" s="50"/>
      <c r="P25" s="50"/>
      <c r="Q25" s="50"/>
      <c r="R25" s="50"/>
      <c r="S25" s="50"/>
      <c r="T25" s="50"/>
      <c r="U25" s="50"/>
      <c r="V25" s="50"/>
      <c r="W25" s="50"/>
      <c r="X25" s="50"/>
      <c r="Y25" s="50"/>
      <c r="Z25" s="50"/>
    </row>
    <row r="26" spans="1:26" ht="14.25" customHeight="1">
      <c r="A26" s="50"/>
      <c r="B26" s="50"/>
      <c r="C26" s="50"/>
      <c r="D26" s="50"/>
      <c r="E26" s="50"/>
      <c r="F26" s="50"/>
      <c r="G26" s="50"/>
      <c r="H26" s="50"/>
      <c r="I26" s="50"/>
      <c r="J26" s="50"/>
      <c r="K26" s="50"/>
      <c r="L26" s="50"/>
      <c r="M26" s="50"/>
      <c r="N26" s="50"/>
      <c r="O26" s="50"/>
      <c r="P26" s="50"/>
      <c r="Q26" s="50"/>
      <c r="R26" s="50"/>
      <c r="S26" s="50"/>
      <c r="T26" s="50"/>
      <c r="U26" s="50"/>
      <c r="V26" s="50"/>
      <c r="W26" s="50"/>
      <c r="X26" s="50"/>
      <c r="Y26" s="50"/>
      <c r="Z26" s="50"/>
    </row>
    <row r="27" spans="1:26" ht="14.25" customHeight="1">
      <c r="A27" s="50"/>
      <c r="B27" s="50"/>
      <c r="C27" s="50"/>
      <c r="D27" s="50"/>
      <c r="E27" s="50"/>
      <c r="F27" s="50"/>
      <c r="G27" s="50"/>
      <c r="H27" s="50"/>
      <c r="I27" s="50"/>
      <c r="J27" s="50"/>
      <c r="K27" s="50"/>
      <c r="L27" s="50"/>
      <c r="M27" s="50"/>
      <c r="N27" s="50"/>
      <c r="O27" s="50"/>
      <c r="P27" s="50"/>
      <c r="Q27" s="50"/>
      <c r="R27" s="50"/>
      <c r="S27" s="50"/>
      <c r="T27" s="50"/>
      <c r="U27" s="50"/>
      <c r="V27" s="50"/>
      <c r="W27" s="50"/>
      <c r="X27" s="50"/>
      <c r="Y27" s="50"/>
      <c r="Z27" s="50"/>
    </row>
    <row r="28" spans="1:26" ht="14.25" customHeight="1">
      <c r="A28" s="50"/>
      <c r="B28" s="50"/>
      <c r="C28" s="50"/>
      <c r="D28" s="50"/>
      <c r="E28" s="50"/>
      <c r="F28" s="50"/>
      <c r="G28" s="50"/>
      <c r="H28" s="50"/>
      <c r="I28" s="50"/>
      <c r="J28" s="50"/>
      <c r="K28" s="50"/>
      <c r="L28" s="50"/>
      <c r="M28" s="50"/>
      <c r="N28" s="50"/>
      <c r="O28" s="50"/>
      <c r="P28" s="50"/>
      <c r="Q28" s="50"/>
      <c r="R28" s="50"/>
      <c r="S28" s="50"/>
      <c r="T28" s="50"/>
      <c r="U28" s="50"/>
      <c r="V28" s="50"/>
      <c r="W28" s="50"/>
      <c r="X28" s="50"/>
      <c r="Y28" s="50"/>
      <c r="Z28" s="50"/>
    </row>
    <row r="29" spans="1:26" ht="14.25" customHeight="1">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row>
    <row r="30" spans="1:26" ht="14.25" customHeight="1">
      <c r="A30" s="50"/>
      <c r="B30" s="50"/>
      <c r="C30" s="50"/>
      <c r="D30" s="50"/>
      <c r="E30" s="50"/>
      <c r="F30" s="50"/>
      <c r="G30" s="50"/>
      <c r="H30" s="50"/>
      <c r="I30" s="50"/>
      <c r="J30" s="50"/>
      <c r="K30" s="50"/>
      <c r="L30" s="50"/>
      <c r="M30" s="50"/>
      <c r="N30" s="50"/>
      <c r="O30" s="50"/>
      <c r="P30" s="50"/>
      <c r="Q30" s="50"/>
      <c r="R30" s="50"/>
      <c r="S30" s="50"/>
      <c r="T30" s="50"/>
      <c r="U30" s="50"/>
      <c r="V30" s="50"/>
      <c r="W30" s="50"/>
      <c r="X30" s="50"/>
      <c r="Y30" s="50"/>
      <c r="Z30" s="50"/>
    </row>
    <row r="31" spans="1:26" ht="14.25" customHeight="1">
      <c r="A31" s="50"/>
      <c r="B31" s="50"/>
      <c r="C31" s="50"/>
      <c r="D31" s="50"/>
      <c r="E31" s="50"/>
      <c r="F31" s="50"/>
      <c r="G31" s="50"/>
      <c r="H31" s="50"/>
      <c r="I31" s="50"/>
      <c r="J31" s="50"/>
      <c r="K31" s="50"/>
      <c r="L31" s="50"/>
      <c r="M31" s="50"/>
      <c r="N31" s="50"/>
      <c r="O31" s="50"/>
      <c r="P31" s="50"/>
      <c r="Q31" s="50"/>
      <c r="R31" s="50"/>
      <c r="S31" s="50"/>
      <c r="T31" s="50"/>
      <c r="U31" s="50"/>
      <c r="V31" s="50"/>
      <c r="W31" s="50"/>
      <c r="X31" s="50"/>
      <c r="Y31" s="50"/>
      <c r="Z31" s="50"/>
    </row>
    <row r="32" spans="1:26" ht="14.25" customHeight="1">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row>
    <row r="33" spans="1:26" ht="14.25" customHeight="1">
      <c r="A33" s="50"/>
      <c r="B33" s="50"/>
      <c r="C33" s="50"/>
      <c r="D33" s="50"/>
      <c r="E33" s="50"/>
      <c r="F33" s="50"/>
      <c r="G33" s="50"/>
      <c r="H33" s="50"/>
      <c r="I33" s="50"/>
      <c r="J33" s="50"/>
      <c r="K33" s="50"/>
      <c r="L33" s="50"/>
      <c r="M33" s="50"/>
      <c r="N33" s="50"/>
      <c r="O33" s="50"/>
      <c r="P33" s="50"/>
      <c r="Q33" s="50"/>
      <c r="R33" s="50"/>
      <c r="S33" s="50"/>
      <c r="T33" s="50"/>
      <c r="U33" s="50"/>
      <c r="V33" s="50"/>
      <c r="W33" s="50"/>
      <c r="X33" s="50"/>
      <c r="Y33" s="50"/>
      <c r="Z33" s="50"/>
    </row>
    <row r="34" spans="1:26" ht="14.25" customHeight="1">
      <c r="A34" s="50"/>
      <c r="B34" s="50"/>
      <c r="C34" s="50"/>
      <c r="D34" s="50"/>
      <c r="E34" s="50"/>
      <c r="F34" s="50"/>
      <c r="G34" s="50"/>
      <c r="H34" s="50"/>
      <c r="I34" s="50"/>
      <c r="J34" s="50"/>
      <c r="K34" s="50"/>
      <c r="L34" s="50"/>
      <c r="M34" s="50"/>
      <c r="N34" s="50"/>
      <c r="O34" s="50"/>
      <c r="P34" s="50"/>
      <c r="Q34" s="50"/>
      <c r="R34" s="50"/>
      <c r="S34" s="50"/>
      <c r="T34" s="50"/>
      <c r="U34" s="50"/>
      <c r="V34" s="50"/>
      <c r="W34" s="50"/>
      <c r="X34" s="50"/>
      <c r="Y34" s="50"/>
      <c r="Z34" s="50"/>
    </row>
    <row r="35" spans="1:26" ht="14.25" customHeight="1">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row>
    <row r="36" spans="1:26" ht="14.25" customHeight="1">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row>
    <row r="37" spans="1:26" ht="14.25" customHeight="1">
      <c r="A37" s="50"/>
      <c r="B37" s="50"/>
      <c r="C37" s="50"/>
      <c r="D37" s="50"/>
      <c r="E37" s="50"/>
      <c r="F37" s="50"/>
      <c r="G37" s="50"/>
      <c r="H37" s="50"/>
      <c r="I37" s="50"/>
      <c r="J37" s="50"/>
      <c r="K37" s="50"/>
      <c r="L37" s="50"/>
      <c r="M37" s="50"/>
      <c r="N37" s="50"/>
      <c r="O37" s="50"/>
      <c r="P37" s="50"/>
      <c r="Q37" s="50"/>
      <c r="R37" s="50"/>
      <c r="S37" s="50"/>
      <c r="T37" s="50"/>
      <c r="U37" s="50"/>
      <c r="V37" s="50"/>
      <c r="W37" s="50"/>
      <c r="X37" s="50"/>
      <c r="Y37" s="50"/>
      <c r="Z37" s="50"/>
    </row>
    <row r="38" spans="1:26" ht="14.25" customHeight="1">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row>
    <row r="39" spans="1:26" ht="14.25" customHeight="1">
      <c r="A39" s="50"/>
      <c r="B39" s="50"/>
      <c r="C39" s="50"/>
      <c r="D39" s="50"/>
      <c r="E39" s="50"/>
      <c r="F39" s="50"/>
      <c r="G39" s="50"/>
      <c r="H39" s="50"/>
      <c r="I39" s="50"/>
      <c r="J39" s="50"/>
      <c r="K39" s="50"/>
      <c r="L39" s="50"/>
      <c r="M39" s="50"/>
      <c r="N39" s="50"/>
      <c r="O39" s="50"/>
      <c r="P39" s="50"/>
      <c r="Q39" s="50"/>
      <c r="R39" s="50"/>
      <c r="S39" s="50"/>
      <c r="T39" s="50"/>
      <c r="U39" s="50"/>
      <c r="V39" s="50"/>
      <c r="W39" s="50"/>
      <c r="X39" s="50"/>
      <c r="Y39" s="50"/>
      <c r="Z39" s="50"/>
    </row>
    <row r="40" spans="1:26" ht="14.25" customHeight="1">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row>
    <row r="41" spans="1:26" ht="14.25" customHeight="1">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row>
    <row r="42" spans="1:26" ht="14.25" customHeight="1">
      <c r="A42" s="50"/>
      <c r="B42" s="50"/>
      <c r="C42" s="50"/>
      <c r="D42" s="50"/>
      <c r="E42" s="50"/>
      <c r="F42" s="50"/>
      <c r="G42" s="50"/>
      <c r="H42" s="50"/>
      <c r="I42" s="50"/>
      <c r="J42" s="50"/>
      <c r="K42" s="50"/>
      <c r="L42" s="50"/>
      <c r="M42" s="50"/>
      <c r="N42" s="50"/>
      <c r="O42" s="50"/>
      <c r="P42" s="50"/>
      <c r="Q42" s="50"/>
      <c r="R42" s="50"/>
      <c r="S42" s="50"/>
      <c r="T42" s="50"/>
      <c r="U42" s="50"/>
      <c r="V42" s="50"/>
      <c r="W42" s="50"/>
      <c r="X42" s="50"/>
      <c r="Y42" s="50"/>
      <c r="Z42" s="50"/>
    </row>
    <row r="43" spans="1:26" ht="14.25" customHeight="1">
      <c r="A43" s="50"/>
      <c r="B43" s="50"/>
      <c r="C43" s="50"/>
      <c r="D43" s="50"/>
      <c r="E43" s="50"/>
      <c r="F43" s="50"/>
      <c r="G43" s="50"/>
      <c r="H43" s="50"/>
      <c r="I43" s="50"/>
      <c r="J43" s="50"/>
      <c r="K43" s="50"/>
      <c r="L43" s="50"/>
      <c r="M43" s="50"/>
      <c r="N43" s="50"/>
      <c r="O43" s="50"/>
      <c r="P43" s="50"/>
      <c r="Q43" s="50"/>
      <c r="R43" s="50"/>
      <c r="S43" s="50"/>
      <c r="T43" s="50"/>
      <c r="U43" s="50"/>
      <c r="V43" s="50"/>
      <c r="W43" s="50"/>
      <c r="X43" s="50"/>
      <c r="Y43" s="50"/>
      <c r="Z43" s="50"/>
    </row>
    <row r="44" spans="1:26" ht="14.25" customHeight="1">
      <c r="A44" s="50"/>
      <c r="B44" s="50"/>
      <c r="C44" s="50"/>
      <c r="D44" s="50"/>
      <c r="E44" s="50"/>
      <c r="F44" s="50"/>
      <c r="G44" s="50"/>
      <c r="H44" s="50"/>
      <c r="I44" s="50"/>
      <c r="J44" s="50"/>
      <c r="K44" s="50"/>
      <c r="L44" s="50"/>
      <c r="M44" s="50"/>
      <c r="N44" s="50"/>
      <c r="O44" s="50"/>
      <c r="P44" s="50"/>
      <c r="Q44" s="50"/>
      <c r="R44" s="50"/>
      <c r="S44" s="50"/>
      <c r="T44" s="50"/>
      <c r="U44" s="50"/>
      <c r="V44" s="50"/>
      <c r="W44" s="50"/>
      <c r="X44" s="50"/>
      <c r="Y44" s="50"/>
      <c r="Z44" s="50"/>
    </row>
    <row r="45" spans="1:26" ht="14.25" customHeight="1">
      <c r="A45" s="50"/>
      <c r="B45" s="50"/>
      <c r="C45" s="50"/>
      <c r="D45" s="50"/>
      <c r="E45" s="50"/>
      <c r="F45" s="50"/>
      <c r="G45" s="50"/>
      <c r="H45" s="50"/>
      <c r="I45" s="50"/>
      <c r="J45" s="50"/>
      <c r="K45" s="50"/>
      <c r="L45" s="50"/>
      <c r="M45" s="50"/>
      <c r="N45" s="50"/>
      <c r="O45" s="50"/>
      <c r="P45" s="50"/>
      <c r="Q45" s="50"/>
      <c r="R45" s="50"/>
      <c r="S45" s="50"/>
      <c r="T45" s="50"/>
      <c r="U45" s="50"/>
      <c r="V45" s="50"/>
      <c r="W45" s="50"/>
      <c r="X45" s="50"/>
      <c r="Y45" s="50"/>
      <c r="Z45" s="50"/>
    </row>
    <row r="46" spans="1:26" ht="14.25" customHeight="1">
      <c r="A46" s="50"/>
      <c r="B46" s="50"/>
      <c r="C46" s="50"/>
      <c r="D46" s="50"/>
      <c r="E46" s="50"/>
      <c r="F46" s="50"/>
      <c r="G46" s="50"/>
      <c r="H46" s="50"/>
      <c r="I46" s="50"/>
      <c r="J46" s="50"/>
      <c r="K46" s="50"/>
      <c r="L46" s="50"/>
      <c r="M46" s="50"/>
      <c r="N46" s="50"/>
      <c r="O46" s="50"/>
      <c r="P46" s="50"/>
      <c r="Q46" s="50"/>
      <c r="R46" s="50"/>
      <c r="S46" s="50"/>
      <c r="T46" s="50"/>
      <c r="U46" s="50"/>
      <c r="V46" s="50"/>
      <c r="W46" s="50"/>
      <c r="X46" s="50"/>
      <c r="Y46" s="50"/>
      <c r="Z46" s="50"/>
    </row>
    <row r="47" spans="1:26" ht="14.25" customHeight="1">
      <c r="A47" s="50"/>
      <c r="B47" s="50"/>
      <c r="C47" s="50"/>
      <c r="D47" s="50"/>
      <c r="E47" s="50"/>
      <c r="F47" s="50"/>
      <c r="G47" s="50"/>
      <c r="H47" s="50"/>
      <c r="I47" s="50"/>
      <c r="J47" s="50"/>
      <c r="K47" s="50"/>
      <c r="L47" s="50"/>
      <c r="M47" s="50"/>
      <c r="N47" s="50"/>
      <c r="O47" s="50"/>
      <c r="P47" s="50"/>
      <c r="Q47" s="50"/>
      <c r="R47" s="50"/>
      <c r="S47" s="50"/>
      <c r="T47" s="50"/>
      <c r="U47" s="50"/>
      <c r="V47" s="50"/>
      <c r="W47" s="50"/>
      <c r="X47" s="50"/>
      <c r="Y47" s="50"/>
      <c r="Z47" s="50"/>
    </row>
    <row r="48" spans="1:26" ht="14.25" customHeight="1">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row>
    <row r="49" spans="1:26" ht="14.25" customHeight="1">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row>
    <row r="50" spans="1:26" ht="14.25" customHeight="1">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row>
    <row r="51" spans="1:26" ht="14.25" customHeight="1">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row>
    <row r="52" spans="1:26" ht="14.25" customHeight="1">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row>
    <row r="53" spans="1:26" ht="14.25" customHeight="1">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row>
    <row r="54" spans="1:26" ht="14.25" customHeight="1">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row>
    <row r="55" spans="1:26" ht="14.25" customHeight="1">
      <c r="A55" s="50"/>
      <c r="B55" s="50"/>
      <c r="C55" s="50"/>
      <c r="D55" s="50"/>
      <c r="E55" s="50"/>
      <c r="F55" s="50"/>
      <c r="G55" s="50"/>
      <c r="H55" s="50"/>
      <c r="I55" s="50"/>
      <c r="J55" s="50"/>
      <c r="K55" s="50"/>
      <c r="L55" s="50"/>
      <c r="M55" s="50"/>
      <c r="N55" s="50"/>
      <c r="O55" s="50"/>
      <c r="P55" s="50"/>
      <c r="Q55" s="50"/>
      <c r="R55" s="50"/>
      <c r="S55" s="50"/>
      <c r="T55" s="50"/>
      <c r="U55" s="50"/>
      <c r="V55" s="50"/>
      <c r="W55" s="50"/>
      <c r="X55" s="50"/>
      <c r="Y55" s="50"/>
      <c r="Z55" s="50"/>
    </row>
    <row r="56" spans="1:26" ht="14.25" customHeight="1">
      <c r="A56" s="50"/>
      <c r="B56" s="50"/>
      <c r="C56" s="50"/>
      <c r="D56" s="50"/>
      <c r="E56" s="50"/>
      <c r="F56" s="50"/>
      <c r="G56" s="50"/>
      <c r="H56" s="50"/>
      <c r="I56" s="50"/>
      <c r="J56" s="50"/>
      <c r="K56" s="50"/>
      <c r="L56" s="50"/>
      <c r="M56" s="50"/>
      <c r="N56" s="50"/>
      <c r="O56" s="50"/>
      <c r="P56" s="50"/>
      <c r="Q56" s="50"/>
      <c r="R56" s="50"/>
      <c r="S56" s="50"/>
      <c r="T56" s="50"/>
      <c r="U56" s="50"/>
      <c r="V56" s="50"/>
      <c r="W56" s="50"/>
      <c r="X56" s="50"/>
      <c r="Y56" s="50"/>
      <c r="Z56" s="50"/>
    </row>
    <row r="57" spans="1:26" ht="14.25" customHeight="1">
      <c r="A57" s="50"/>
      <c r="B57" s="50"/>
      <c r="C57" s="50"/>
      <c r="D57" s="50"/>
      <c r="E57" s="50"/>
      <c r="F57" s="50"/>
      <c r="G57" s="50"/>
      <c r="H57" s="50"/>
      <c r="I57" s="50"/>
      <c r="J57" s="50"/>
      <c r="K57" s="50"/>
      <c r="L57" s="50"/>
      <c r="M57" s="50"/>
      <c r="N57" s="50"/>
      <c r="O57" s="50"/>
      <c r="P57" s="50"/>
      <c r="Q57" s="50"/>
      <c r="R57" s="50"/>
      <c r="S57" s="50"/>
      <c r="T57" s="50"/>
      <c r="U57" s="50"/>
      <c r="V57" s="50"/>
      <c r="W57" s="50"/>
      <c r="X57" s="50"/>
      <c r="Y57" s="50"/>
      <c r="Z57" s="50"/>
    </row>
    <row r="58" spans="1:26" ht="14.25" customHeight="1">
      <c r="A58" s="50"/>
      <c r="B58" s="50"/>
      <c r="C58" s="50"/>
      <c r="D58" s="50"/>
      <c r="E58" s="50"/>
      <c r="F58" s="50"/>
      <c r="G58" s="50"/>
      <c r="H58" s="50"/>
      <c r="I58" s="50"/>
      <c r="J58" s="50"/>
      <c r="K58" s="50"/>
      <c r="L58" s="50"/>
      <c r="M58" s="50"/>
      <c r="N58" s="50"/>
      <c r="O58" s="50"/>
      <c r="P58" s="50"/>
      <c r="Q58" s="50"/>
      <c r="R58" s="50"/>
      <c r="S58" s="50"/>
      <c r="T58" s="50"/>
      <c r="U58" s="50"/>
      <c r="V58" s="50"/>
      <c r="W58" s="50"/>
      <c r="X58" s="50"/>
      <c r="Y58" s="50"/>
      <c r="Z58" s="50"/>
    </row>
    <row r="59" spans="1:26" ht="14.25" customHeight="1">
      <c r="A59" s="50"/>
      <c r="B59" s="50"/>
      <c r="C59" s="50"/>
      <c r="D59" s="50"/>
      <c r="E59" s="50"/>
      <c r="F59" s="50"/>
      <c r="G59" s="50"/>
      <c r="H59" s="50"/>
      <c r="I59" s="50"/>
      <c r="J59" s="50"/>
      <c r="K59" s="50"/>
      <c r="L59" s="50"/>
      <c r="M59" s="50"/>
      <c r="N59" s="50"/>
      <c r="O59" s="50"/>
      <c r="P59" s="50"/>
      <c r="Q59" s="50"/>
      <c r="R59" s="50"/>
      <c r="S59" s="50"/>
      <c r="T59" s="50"/>
      <c r="U59" s="50"/>
      <c r="V59" s="50"/>
      <c r="W59" s="50"/>
      <c r="X59" s="50"/>
      <c r="Y59" s="50"/>
      <c r="Z59" s="50"/>
    </row>
    <row r="60" spans="1:26" ht="14.25" customHeight="1">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row>
    <row r="61" spans="1:26" ht="14.25" customHeight="1">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row>
    <row r="62" spans="1:26" ht="14.25" customHeight="1">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row>
    <row r="63" spans="1:26" ht="14.25" customHeight="1">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row>
    <row r="64" spans="1:26" ht="14.25" customHeight="1">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row>
    <row r="65" spans="1:26" ht="14.25" customHeight="1">
      <c r="A65" s="50"/>
      <c r="B65" s="50"/>
      <c r="C65" s="50"/>
      <c r="D65" s="50"/>
      <c r="E65" s="50"/>
      <c r="F65" s="50"/>
      <c r="G65" s="50"/>
      <c r="H65" s="50"/>
      <c r="I65" s="50"/>
      <c r="J65" s="50"/>
      <c r="K65" s="50"/>
      <c r="L65" s="50"/>
      <c r="M65" s="50"/>
      <c r="N65" s="50"/>
      <c r="O65" s="50"/>
      <c r="P65" s="50"/>
      <c r="Q65" s="50"/>
      <c r="R65" s="50"/>
      <c r="S65" s="50"/>
      <c r="T65" s="50"/>
      <c r="U65" s="50"/>
      <c r="V65" s="50"/>
      <c r="W65" s="50"/>
      <c r="X65" s="50"/>
      <c r="Y65" s="50"/>
      <c r="Z65" s="50"/>
    </row>
    <row r="66" spans="1:26" ht="14.25" customHeight="1">
      <c r="A66" s="50"/>
      <c r="B66" s="50"/>
      <c r="C66" s="50"/>
      <c r="D66" s="50"/>
      <c r="E66" s="50"/>
      <c r="F66" s="50"/>
      <c r="G66" s="50"/>
      <c r="H66" s="50"/>
      <c r="I66" s="50"/>
      <c r="J66" s="50"/>
      <c r="K66" s="50"/>
      <c r="L66" s="50"/>
      <c r="M66" s="50"/>
      <c r="N66" s="50"/>
      <c r="O66" s="50"/>
      <c r="P66" s="50"/>
      <c r="Q66" s="50"/>
      <c r="R66" s="50"/>
      <c r="S66" s="50"/>
      <c r="T66" s="50"/>
      <c r="U66" s="50"/>
      <c r="V66" s="50"/>
      <c r="W66" s="50"/>
      <c r="X66" s="50"/>
      <c r="Y66" s="50"/>
      <c r="Z66" s="50"/>
    </row>
    <row r="67" spans="1:26" ht="14.25" customHeight="1">
      <c r="A67" s="50"/>
      <c r="B67" s="50"/>
      <c r="C67" s="50"/>
      <c r="D67" s="50"/>
      <c r="E67" s="50"/>
      <c r="F67" s="50"/>
      <c r="G67" s="50"/>
      <c r="H67" s="50"/>
      <c r="I67" s="50"/>
      <c r="J67" s="50"/>
      <c r="K67" s="50"/>
      <c r="L67" s="50"/>
      <c r="M67" s="50"/>
      <c r="N67" s="50"/>
      <c r="O67" s="50"/>
      <c r="P67" s="50"/>
      <c r="Q67" s="50"/>
      <c r="R67" s="50"/>
      <c r="S67" s="50"/>
      <c r="T67" s="50"/>
      <c r="U67" s="50"/>
      <c r="V67" s="50"/>
      <c r="W67" s="50"/>
      <c r="X67" s="50"/>
      <c r="Y67" s="50"/>
      <c r="Z67" s="50"/>
    </row>
    <row r="68" spans="1:26" ht="14.25" customHeight="1">
      <c r="A68" s="50"/>
      <c r="B68" s="50"/>
      <c r="C68" s="50"/>
      <c r="D68" s="50"/>
      <c r="E68" s="50"/>
      <c r="F68" s="50"/>
      <c r="G68" s="50"/>
      <c r="H68" s="50"/>
      <c r="I68" s="50"/>
      <c r="J68" s="50"/>
      <c r="K68" s="50"/>
      <c r="L68" s="50"/>
      <c r="M68" s="50"/>
      <c r="N68" s="50"/>
      <c r="O68" s="50"/>
      <c r="P68" s="50"/>
      <c r="Q68" s="50"/>
      <c r="R68" s="50"/>
      <c r="S68" s="50"/>
      <c r="T68" s="50"/>
      <c r="U68" s="50"/>
      <c r="V68" s="50"/>
      <c r="W68" s="50"/>
      <c r="X68" s="50"/>
      <c r="Y68" s="50"/>
      <c r="Z68" s="50"/>
    </row>
    <row r="69" spans="1:26" ht="14.25" customHeight="1">
      <c r="A69" s="50"/>
      <c r="B69" s="50"/>
      <c r="C69" s="50"/>
      <c r="D69" s="50"/>
      <c r="E69" s="50"/>
      <c r="F69" s="50"/>
      <c r="G69" s="50"/>
      <c r="H69" s="50"/>
      <c r="I69" s="50"/>
      <c r="J69" s="50"/>
      <c r="K69" s="50"/>
      <c r="L69" s="50"/>
      <c r="M69" s="50"/>
      <c r="N69" s="50"/>
      <c r="O69" s="50"/>
      <c r="P69" s="50"/>
      <c r="Q69" s="50"/>
      <c r="R69" s="50"/>
      <c r="S69" s="50"/>
      <c r="T69" s="50"/>
      <c r="U69" s="50"/>
      <c r="V69" s="50"/>
      <c r="W69" s="50"/>
      <c r="X69" s="50"/>
      <c r="Y69" s="50"/>
      <c r="Z69" s="50"/>
    </row>
    <row r="70" spans="1:26" ht="14.25" customHeight="1">
      <c r="A70" s="50"/>
      <c r="B70" s="50"/>
      <c r="C70" s="50"/>
      <c r="D70" s="50"/>
      <c r="E70" s="50"/>
      <c r="F70" s="50"/>
      <c r="G70" s="50"/>
      <c r="H70" s="50"/>
      <c r="I70" s="50"/>
      <c r="J70" s="50"/>
      <c r="K70" s="50"/>
      <c r="L70" s="50"/>
      <c r="M70" s="50"/>
      <c r="N70" s="50"/>
      <c r="O70" s="50"/>
      <c r="P70" s="50"/>
      <c r="Q70" s="50"/>
      <c r="R70" s="50"/>
      <c r="S70" s="50"/>
      <c r="T70" s="50"/>
      <c r="U70" s="50"/>
      <c r="V70" s="50"/>
      <c r="W70" s="50"/>
      <c r="X70" s="50"/>
      <c r="Y70" s="50"/>
      <c r="Z70" s="50"/>
    </row>
    <row r="71" spans="1:26" ht="14.25" customHeight="1">
      <c r="A71" s="50"/>
      <c r="B71" s="50"/>
      <c r="C71" s="50"/>
      <c r="D71" s="50"/>
      <c r="E71" s="50"/>
      <c r="F71" s="50"/>
      <c r="G71" s="50"/>
      <c r="H71" s="50"/>
      <c r="I71" s="50"/>
      <c r="J71" s="50"/>
      <c r="K71" s="50"/>
      <c r="L71" s="50"/>
      <c r="M71" s="50"/>
      <c r="N71" s="50"/>
      <c r="O71" s="50"/>
      <c r="P71" s="50"/>
      <c r="Q71" s="50"/>
      <c r="R71" s="50"/>
      <c r="S71" s="50"/>
      <c r="T71" s="50"/>
      <c r="U71" s="50"/>
      <c r="V71" s="50"/>
      <c r="W71" s="50"/>
      <c r="X71" s="50"/>
      <c r="Y71" s="50"/>
      <c r="Z71" s="50"/>
    </row>
    <row r="72" spans="1:26" ht="14.25" customHeight="1">
      <c r="A72" s="50"/>
      <c r="B72" s="50"/>
      <c r="C72" s="50"/>
      <c r="D72" s="50"/>
      <c r="E72" s="50"/>
      <c r="F72" s="50"/>
      <c r="G72" s="50"/>
      <c r="H72" s="50"/>
      <c r="I72" s="50"/>
      <c r="J72" s="50"/>
      <c r="K72" s="50"/>
      <c r="L72" s="50"/>
      <c r="M72" s="50"/>
      <c r="N72" s="50"/>
      <c r="O72" s="50"/>
      <c r="P72" s="50"/>
      <c r="Q72" s="50"/>
      <c r="R72" s="50"/>
      <c r="S72" s="50"/>
      <c r="T72" s="50"/>
      <c r="U72" s="50"/>
      <c r="V72" s="50"/>
      <c r="W72" s="50"/>
      <c r="X72" s="50"/>
      <c r="Y72" s="50"/>
      <c r="Z72" s="50"/>
    </row>
    <row r="73" spans="1:26" ht="14.25" customHeight="1">
      <c r="A73" s="50"/>
      <c r="B73" s="50"/>
      <c r="C73" s="50"/>
      <c r="D73" s="50"/>
      <c r="E73" s="50"/>
      <c r="F73" s="50"/>
      <c r="G73" s="50"/>
      <c r="H73" s="50"/>
      <c r="I73" s="50"/>
      <c r="J73" s="50"/>
      <c r="K73" s="50"/>
      <c r="L73" s="50"/>
      <c r="M73" s="50"/>
      <c r="N73" s="50"/>
      <c r="O73" s="50"/>
      <c r="P73" s="50"/>
      <c r="Q73" s="50"/>
      <c r="R73" s="50"/>
      <c r="S73" s="50"/>
      <c r="T73" s="50"/>
      <c r="U73" s="50"/>
      <c r="V73" s="50"/>
      <c r="W73" s="50"/>
      <c r="X73" s="50"/>
      <c r="Y73" s="50"/>
      <c r="Z73" s="50"/>
    </row>
    <row r="74" spans="1:26" ht="14.25" customHeight="1">
      <c r="A74" s="50"/>
      <c r="B74" s="50"/>
      <c r="C74" s="50"/>
      <c r="D74" s="50"/>
      <c r="E74" s="50"/>
      <c r="F74" s="50"/>
      <c r="G74" s="50"/>
      <c r="H74" s="50"/>
      <c r="I74" s="50"/>
      <c r="J74" s="50"/>
      <c r="K74" s="50"/>
      <c r="L74" s="50"/>
      <c r="M74" s="50"/>
      <c r="N74" s="50"/>
      <c r="O74" s="50"/>
      <c r="P74" s="50"/>
      <c r="Q74" s="50"/>
      <c r="R74" s="50"/>
      <c r="S74" s="50"/>
      <c r="T74" s="50"/>
      <c r="U74" s="50"/>
      <c r="V74" s="50"/>
      <c r="W74" s="50"/>
      <c r="X74" s="50"/>
      <c r="Y74" s="50"/>
      <c r="Z74" s="50"/>
    </row>
    <row r="75" spans="1:26" ht="14.25" customHeight="1">
      <c r="A75" s="50"/>
      <c r="B75" s="50"/>
      <c r="C75" s="50"/>
      <c r="D75" s="50"/>
      <c r="E75" s="50"/>
      <c r="F75" s="50"/>
      <c r="G75" s="50"/>
      <c r="H75" s="50"/>
      <c r="I75" s="50"/>
      <c r="J75" s="50"/>
      <c r="K75" s="50"/>
      <c r="L75" s="50"/>
      <c r="M75" s="50"/>
      <c r="N75" s="50"/>
      <c r="O75" s="50"/>
      <c r="P75" s="50"/>
      <c r="Q75" s="50"/>
      <c r="R75" s="50"/>
      <c r="S75" s="50"/>
      <c r="T75" s="50"/>
      <c r="U75" s="50"/>
      <c r="V75" s="50"/>
      <c r="W75" s="50"/>
      <c r="X75" s="50"/>
      <c r="Y75" s="50"/>
      <c r="Z75" s="50"/>
    </row>
    <row r="76" spans="1:26" ht="14.25" customHeight="1">
      <c r="A76" s="50"/>
      <c r="B76" s="50"/>
      <c r="C76" s="50"/>
      <c r="D76" s="50"/>
      <c r="E76" s="50"/>
      <c r="F76" s="50"/>
      <c r="G76" s="50"/>
      <c r="H76" s="50"/>
      <c r="I76" s="50"/>
      <c r="J76" s="50"/>
      <c r="K76" s="50"/>
      <c r="L76" s="50"/>
      <c r="M76" s="50"/>
      <c r="N76" s="50"/>
      <c r="O76" s="50"/>
      <c r="P76" s="50"/>
      <c r="Q76" s="50"/>
      <c r="R76" s="50"/>
      <c r="S76" s="50"/>
      <c r="T76" s="50"/>
      <c r="U76" s="50"/>
      <c r="V76" s="50"/>
      <c r="W76" s="50"/>
      <c r="X76" s="50"/>
      <c r="Y76" s="50"/>
      <c r="Z76" s="50"/>
    </row>
    <row r="77" spans="1:26" ht="14.25" customHeight="1">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row>
    <row r="78" spans="1:26" ht="14.25" customHeight="1">
      <c r="A78" s="50"/>
      <c r="B78" s="50"/>
      <c r="C78" s="50"/>
      <c r="D78" s="50"/>
      <c r="E78" s="50"/>
      <c r="F78" s="50"/>
      <c r="G78" s="50"/>
      <c r="H78" s="50"/>
      <c r="I78" s="50"/>
      <c r="J78" s="50"/>
      <c r="K78" s="50"/>
      <c r="L78" s="50"/>
      <c r="M78" s="50"/>
      <c r="N78" s="50"/>
      <c r="O78" s="50"/>
      <c r="P78" s="50"/>
      <c r="Q78" s="50"/>
      <c r="R78" s="50"/>
      <c r="S78" s="50"/>
      <c r="T78" s="50"/>
      <c r="U78" s="50"/>
      <c r="V78" s="50"/>
      <c r="W78" s="50"/>
      <c r="X78" s="50"/>
      <c r="Y78" s="50"/>
      <c r="Z78" s="50"/>
    </row>
    <row r="79" spans="1:26" ht="14.25" customHeight="1">
      <c r="A79" s="50"/>
      <c r="B79" s="50"/>
      <c r="C79" s="50"/>
      <c r="D79" s="50"/>
      <c r="E79" s="50"/>
      <c r="F79" s="50"/>
      <c r="G79" s="50"/>
      <c r="H79" s="50"/>
      <c r="I79" s="50"/>
      <c r="J79" s="50"/>
      <c r="K79" s="50"/>
      <c r="L79" s="50"/>
      <c r="M79" s="50"/>
      <c r="N79" s="50"/>
      <c r="O79" s="50"/>
      <c r="P79" s="50"/>
      <c r="Q79" s="50"/>
      <c r="R79" s="50"/>
      <c r="S79" s="50"/>
      <c r="T79" s="50"/>
      <c r="U79" s="50"/>
      <c r="V79" s="50"/>
      <c r="W79" s="50"/>
      <c r="X79" s="50"/>
      <c r="Y79" s="50"/>
      <c r="Z79" s="50"/>
    </row>
    <row r="80" spans="1:26" ht="14.25" customHeight="1">
      <c r="A80" s="50"/>
      <c r="B80" s="50"/>
      <c r="C80" s="50"/>
      <c r="D80" s="50"/>
      <c r="E80" s="50"/>
      <c r="F80" s="50"/>
      <c r="G80" s="50"/>
      <c r="H80" s="50"/>
      <c r="I80" s="50"/>
      <c r="J80" s="50"/>
      <c r="K80" s="50"/>
      <c r="L80" s="50"/>
      <c r="M80" s="50"/>
      <c r="N80" s="50"/>
      <c r="O80" s="50"/>
      <c r="P80" s="50"/>
      <c r="Q80" s="50"/>
      <c r="R80" s="50"/>
      <c r="S80" s="50"/>
      <c r="T80" s="50"/>
      <c r="U80" s="50"/>
      <c r="V80" s="50"/>
      <c r="W80" s="50"/>
      <c r="X80" s="50"/>
      <c r="Y80" s="50"/>
      <c r="Z80" s="50"/>
    </row>
    <row r="81" spans="1:26" ht="14.25" customHeight="1">
      <c r="A81" s="50"/>
      <c r="B81" s="50"/>
      <c r="C81" s="50"/>
      <c r="D81" s="50"/>
      <c r="E81" s="50"/>
      <c r="F81" s="50"/>
      <c r="G81" s="50"/>
      <c r="H81" s="50"/>
      <c r="I81" s="50"/>
      <c r="J81" s="50"/>
      <c r="K81" s="50"/>
      <c r="L81" s="50"/>
      <c r="M81" s="50"/>
      <c r="N81" s="50"/>
      <c r="O81" s="50"/>
      <c r="P81" s="50"/>
      <c r="Q81" s="50"/>
      <c r="R81" s="50"/>
      <c r="S81" s="50"/>
      <c r="T81" s="50"/>
      <c r="U81" s="50"/>
      <c r="V81" s="50"/>
      <c r="W81" s="50"/>
      <c r="X81" s="50"/>
      <c r="Y81" s="50"/>
      <c r="Z81" s="50"/>
    </row>
    <row r="82" spans="1:26" ht="14.25" customHeight="1">
      <c r="A82" s="50"/>
      <c r="B82" s="50"/>
      <c r="C82" s="50"/>
      <c r="D82" s="50"/>
      <c r="E82" s="50"/>
      <c r="F82" s="50"/>
      <c r="G82" s="50"/>
      <c r="H82" s="50"/>
      <c r="I82" s="50"/>
      <c r="J82" s="50"/>
      <c r="K82" s="50"/>
      <c r="L82" s="50"/>
      <c r="M82" s="50"/>
      <c r="N82" s="50"/>
      <c r="O82" s="50"/>
      <c r="P82" s="50"/>
      <c r="Q82" s="50"/>
      <c r="R82" s="50"/>
      <c r="S82" s="50"/>
      <c r="T82" s="50"/>
      <c r="U82" s="50"/>
      <c r="V82" s="50"/>
      <c r="W82" s="50"/>
      <c r="X82" s="50"/>
      <c r="Y82" s="50"/>
      <c r="Z82" s="50"/>
    </row>
    <row r="83" spans="1:26" ht="14.25" customHeight="1">
      <c r="A83" s="50"/>
      <c r="B83" s="50"/>
      <c r="C83" s="50"/>
      <c r="D83" s="50"/>
      <c r="E83" s="50"/>
      <c r="F83" s="50"/>
      <c r="G83" s="50"/>
      <c r="H83" s="50"/>
      <c r="I83" s="50"/>
      <c r="J83" s="50"/>
      <c r="K83" s="50"/>
      <c r="L83" s="50"/>
      <c r="M83" s="50"/>
      <c r="N83" s="50"/>
      <c r="O83" s="50"/>
      <c r="P83" s="50"/>
      <c r="Q83" s="50"/>
      <c r="R83" s="50"/>
      <c r="S83" s="50"/>
      <c r="T83" s="50"/>
      <c r="U83" s="50"/>
      <c r="V83" s="50"/>
      <c r="W83" s="50"/>
      <c r="X83" s="50"/>
      <c r="Y83" s="50"/>
      <c r="Z83" s="50"/>
    </row>
    <row r="84" spans="1:26" ht="14.25" customHeight="1">
      <c r="A84" s="50"/>
      <c r="B84" s="50"/>
      <c r="C84" s="50"/>
      <c r="D84" s="50"/>
      <c r="E84" s="50"/>
      <c r="F84" s="50"/>
      <c r="G84" s="50"/>
      <c r="H84" s="50"/>
      <c r="I84" s="50"/>
      <c r="J84" s="50"/>
      <c r="K84" s="50"/>
      <c r="L84" s="50"/>
      <c r="M84" s="50"/>
      <c r="N84" s="50"/>
      <c r="O84" s="50"/>
      <c r="P84" s="50"/>
      <c r="Q84" s="50"/>
      <c r="R84" s="50"/>
      <c r="S84" s="50"/>
      <c r="T84" s="50"/>
      <c r="U84" s="50"/>
      <c r="V84" s="50"/>
      <c r="W84" s="50"/>
      <c r="X84" s="50"/>
      <c r="Y84" s="50"/>
      <c r="Z84" s="50"/>
    </row>
    <row r="85" spans="1:26" ht="14.25" customHeight="1">
      <c r="A85" s="50"/>
      <c r="B85" s="50"/>
      <c r="C85" s="50"/>
      <c r="D85" s="50"/>
      <c r="E85" s="50"/>
      <c r="F85" s="50"/>
      <c r="G85" s="50"/>
      <c r="H85" s="50"/>
      <c r="I85" s="50"/>
      <c r="J85" s="50"/>
      <c r="K85" s="50"/>
      <c r="L85" s="50"/>
      <c r="M85" s="50"/>
      <c r="N85" s="50"/>
      <c r="O85" s="50"/>
      <c r="P85" s="50"/>
      <c r="Q85" s="50"/>
      <c r="R85" s="50"/>
      <c r="S85" s="50"/>
      <c r="T85" s="50"/>
      <c r="U85" s="50"/>
      <c r="V85" s="50"/>
      <c r="W85" s="50"/>
      <c r="X85" s="50"/>
      <c r="Y85" s="50"/>
      <c r="Z85" s="50"/>
    </row>
    <row r="86" spans="1:26" ht="14.25" customHeight="1">
      <c r="A86" s="50"/>
      <c r="B86" s="50"/>
      <c r="C86" s="50"/>
      <c r="D86" s="50"/>
      <c r="E86" s="50"/>
      <c r="F86" s="50"/>
      <c r="G86" s="50"/>
      <c r="H86" s="50"/>
      <c r="I86" s="50"/>
      <c r="J86" s="50"/>
      <c r="K86" s="50"/>
      <c r="L86" s="50"/>
      <c r="M86" s="50"/>
      <c r="N86" s="50"/>
      <c r="O86" s="50"/>
      <c r="P86" s="50"/>
      <c r="Q86" s="50"/>
      <c r="R86" s="50"/>
      <c r="S86" s="50"/>
      <c r="T86" s="50"/>
      <c r="U86" s="50"/>
      <c r="V86" s="50"/>
      <c r="W86" s="50"/>
      <c r="X86" s="50"/>
      <c r="Y86" s="50"/>
      <c r="Z86" s="50"/>
    </row>
    <row r="87" spans="1:26" ht="14.25" customHeight="1">
      <c r="A87" s="50"/>
      <c r="B87" s="50"/>
      <c r="C87" s="50"/>
      <c r="D87" s="50"/>
      <c r="E87" s="50"/>
      <c r="F87" s="50"/>
      <c r="G87" s="50"/>
      <c r="H87" s="50"/>
      <c r="I87" s="50"/>
      <c r="J87" s="50"/>
      <c r="K87" s="50"/>
      <c r="L87" s="50"/>
      <c r="M87" s="50"/>
      <c r="N87" s="50"/>
      <c r="O87" s="50"/>
      <c r="P87" s="50"/>
      <c r="Q87" s="50"/>
      <c r="R87" s="50"/>
      <c r="S87" s="50"/>
      <c r="T87" s="50"/>
      <c r="U87" s="50"/>
      <c r="V87" s="50"/>
      <c r="W87" s="50"/>
      <c r="X87" s="50"/>
      <c r="Y87" s="50"/>
      <c r="Z87" s="50"/>
    </row>
    <row r="88" spans="1:26" ht="14.25" customHeight="1">
      <c r="A88" s="50"/>
      <c r="B88" s="50"/>
      <c r="C88" s="50"/>
      <c r="D88" s="50"/>
      <c r="E88" s="50"/>
      <c r="F88" s="50"/>
      <c r="G88" s="50"/>
      <c r="H88" s="50"/>
      <c r="I88" s="50"/>
      <c r="J88" s="50"/>
      <c r="K88" s="50"/>
      <c r="L88" s="50"/>
      <c r="M88" s="50"/>
      <c r="N88" s="50"/>
      <c r="O88" s="50"/>
      <c r="P88" s="50"/>
      <c r="Q88" s="50"/>
      <c r="R88" s="50"/>
      <c r="S88" s="50"/>
      <c r="T88" s="50"/>
      <c r="U88" s="50"/>
      <c r="V88" s="50"/>
      <c r="W88" s="50"/>
      <c r="X88" s="50"/>
      <c r="Y88" s="50"/>
      <c r="Z88" s="50"/>
    </row>
    <row r="89" spans="1:26" ht="14.25" customHeight="1">
      <c r="A89" s="50"/>
      <c r="B89" s="50"/>
      <c r="C89" s="50"/>
      <c r="D89" s="50"/>
      <c r="E89" s="50"/>
      <c r="F89" s="50"/>
      <c r="G89" s="50"/>
      <c r="H89" s="50"/>
      <c r="I89" s="50"/>
      <c r="J89" s="50"/>
      <c r="K89" s="50"/>
      <c r="L89" s="50"/>
      <c r="M89" s="50"/>
      <c r="N89" s="50"/>
      <c r="O89" s="50"/>
      <c r="P89" s="50"/>
      <c r="Q89" s="50"/>
      <c r="R89" s="50"/>
      <c r="S89" s="50"/>
      <c r="T89" s="50"/>
      <c r="U89" s="50"/>
      <c r="V89" s="50"/>
      <c r="W89" s="50"/>
      <c r="X89" s="50"/>
      <c r="Y89" s="50"/>
      <c r="Z89" s="50"/>
    </row>
    <row r="90" spans="1:26" ht="14.25" customHeight="1">
      <c r="A90" s="50"/>
      <c r="B90" s="50"/>
      <c r="C90" s="50"/>
      <c r="D90" s="50"/>
      <c r="E90" s="50"/>
      <c r="F90" s="50"/>
      <c r="G90" s="50"/>
      <c r="H90" s="50"/>
      <c r="I90" s="50"/>
      <c r="J90" s="50"/>
      <c r="K90" s="50"/>
      <c r="L90" s="50"/>
      <c r="M90" s="50"/>
      <c r="N90" s="50"/>
      <c r="O90" s="50"/>
      <c r="P90" s="50"/>
      <c r="Q90" s="50"/>
      <c r="R90" s="50"/>
      <c r="S90" s="50"/>
      <c r="T90" s="50"/>
      <c r="U90" s="50"/>
      <c r="V90" s="50"/>
      <c r="W90" s="50"/>
      <c r="X90" s="50"/>
      <c r="Y90" s="50"/>
      <c r="Z90" s="50"/>
    </row>
    <row r="91" spans="1:26" ht="14.25" customHeight="1">
      <c r="A91" s="50"/>
      <c r="B91" s="50"/>
      <c r="C91" s="50"/>
      <c r="D91" s="50"/>
      <c r="E91" s="50"/>
      <c r="F91" s="50"/>
      <c r="G91" s="50"/>
      <c r="H91" s="50"/>
      <c r="I91" s="50"/>
      <c r="J91" s="50"/>
      <c r="K91" s="50"/>
      <c r="L91" s="50"/>
      <c r="M91" s="50"/>
      <c r="N91" s="50"/>
      <c r="O91" s="50"/>
      <c r="P91" s="50"/>
      <c r="Q91" s="50"/>
      <c r="R91" s="50"/>
      <c r="S91" s="50"/>
      <c r="T91" s="50"/>
      <c r="U91" s="50"/>
      <c r="V91" s="50"/>
      <c r="W91" s="50"/>
      <c r="X91" s="50"/>
      <c r="Y91" s="50"/>
      <c r="Z91" s="50"/>
    </row>
    <row r="92" spans="1:26" ht="14.25" customHeight="1">
      <c r="A92" s="50"/>
      <c r="B92" s="50"/>
      <c r="C92" s="50"/>
      <c r="D92" s="50"/>
      <c r="E92" s="50"/>
      <c r="F92" s="50"/>
      <c r="G92" s="50"/>
      <c r="H92" s="50"/>
      <c r="I92" s="50"/>
      <c r="J92" s="50"/>
      <c r="K92" s="50"/>
      <c r="L92" s="50"/>
      <c r="M92" s="50"/>
      <c r="N92" s="50"/>
      <c r="O92" s="50"/>
      <c r="P92" s="50"/>
      <c r="Q92" s="50"/>
      <c r="R92" s="50"/>
      <c r="S92" s="50"/>
      <c r="T92" s="50"/>
      <c r="U92" s="50"/>
      <c r="V92" s="50"/>
      <c r="W92" s="50"/>
      <c r="X92" s="50"/>
      <c r="Y92" s="50"/>
      <c r="Z92" s="50"/>
    </row>
    <row r="93" spans="1:26" ht="14.25" customHeight="1">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row>
    <row r="94" spans="1:26" ht="14.25" customHeight="1">
      <c r="A94" s="50"/>
      <c r="B94" s="50"/>
      <c r="C94" s="50"/>
      <c r="D94" s="50"/>
      <c r="E94" s="50"/>
      <c r="F94" s="50"/>
      <c r="G94" s="50"/>
      <c r="H94" s="50"/>
      <c r="I94" s="50"/>
      <c r="J94" s="50"/>
      <c r="K94" s="50"/>
      <c r="L94" s="50"/>
      <c r="M94" s="50"/>
      <c r="N94" s="50"/>
      <c r="O94" s="50"/>
      <c r="P94" s="50"/>
      <c r="Q94" s="50"/>
      <c r="R94" s="50"/>
      <c r="S94" s="50"/>
      <c r="T94" s="50"/>
      <c r="U94" s="50"/>
      <c r="V94" s="50"/>
      <c r="W94" s="50"/>
      <c r="X94" s="50"/>
      <c r="Y94" s="50"/>
      <c r="Z94" s="50"/>
    </row>
    <row r="95" spans="1:26" ht="14.25" customHeight="1">
      <c r="A95" s="50"/>
      <c r="B95" s="50"/>
      <c r="C95" s="50"/>
      <c r="D95" s="50"/>
      <c r="E95" s="50"/>
      <c r="F95" s="50"/>
      <c r="G95" s="50"/>
      <c r="H95" s="50"/>
      <c r="I95" s="50"/>
      <c r="J95" s="50"/>
      <c r="K95" s="50"/>
      <c r="L95" s="50"/>
      <c r="M95" s="50"/>
      <c r="N95" s="50"/>
      <c r="O95" s="50"/>
      <c r="P95" s="50"/>
      <c r="Q95" s="50"/>
      <c r="R95" s="50"/>
      <c r="S95" s="50"/>
      <c r="T95" s="50"/>
      <c r="U95" s="50"/>
      <c r="V95" s="50"/>
      <c r="W95" s="50"/>
      <c r="X95" s="50"/>
      <c r="Y95" s="50"/>
      <c r="Z95" s="50"/>
    </row>
    <row r="96" spans="1:26" ht="14.25" customHeight="1">
      <c r="A96" s="50"/>
      <c r="B96" s="50"/>
      <c r="C96" s="50"/>
      <c r="D96" s="50"/>
      <c r="E96" s="50"/>
      <c r="F96" s="50"/>
      <c r="G96" s="50"/>
      <c r="H96" s="50"/>
      <c r="I96" s="50"/>
      <c r="J96" s="50"/>
      <c r="K96" s="50"/>
      <c r="L96" s="50"/>
      <c r="M96" s="50"/>
      <c r="N96" s="50"/>
      <c r="O96" s="50"/>
      <c r="P96" s="50"/>
      <c r="Q96" s="50"/>
      <c r="R96" s="50"/>
      <c r="S96" s="50"/>
      <c r="T96" s="50"/>
      <c r="U96" s="50"/>
      <c r="V96" s="50"/>
      <c r="W96" s="50"/>
      <c r="X96" s="50"/>
      <c r="Y96" s="50"/>
      <c r="Z96" s="50"/>
    </row>
    <row r="97" spans="1:26" ht="14.25" customHeight="1">
      <c r="A97" s="50"/>
      <c r="B97" s="50"/>
      <c r="C97" s="50"/>
      <c r="D97" s="50"/>
      <c r="E97" s="50"/>
      <c r="F97" s="50"/>
      <c r="G97" s="50"/>
      <c r="H97" s="50"/>
      <c r="I97" s="50"/>
      <c r="J97" s="50"/>
      <c r="K97" s="50"/>
      <c r="L97" s="50"/>
      <c r="M97" s="50"/>
      <c r="N97" s="50"/>
      <c r="O97" s="50"/>
      <c r="P97" s="50"/>
      <c r="Q97" s="50"/>
      <c r="R97" s="50"/>
      <c r="S97" s="50"/>
      <c r="T97" s="50"/>
      <c r="U97" s="50"/>
      <c r="V97" s="50"/>
      <c r="W97" s="50"/>
      <c r="X97" s="50"/>
      <c r="Y97" s="50"/>
      <c r="Z97" s="50"/>
    </row>
    <row r="98" spans="1:26" ht="14.25" customHeight="1">
      <c r="A98" s="50"/>
      <c r="B98" s="50"/>
      <c r="C98" s="50"/>
      <c r="D98" s="50"/>
      <c r="E98" s="50"/>
      <c r="F98" s="50"/>
      <c r="G98" s="50"/>
      <c r="H98" s="50"/>
      <c r="I98" s="50"/>
      <c r="J98" s="50"/>
      <c r="K98" s="50"/>
      <c r="L98" s="50"/>
      <c r="M98" s="50"/>
      <c r="N98" s="50"/>
      <c r="O98" s="50"/>
      <c r="P98" s="50"/>
      <c r="Q98" s="50"/>
      <c r="R98" s="50"/>
      <c r="S98" s="50"/>
      <c r="T98" s="50"/>
      <c r="U98" s="50"/>
      <c r="V98" s="50"/>
      <c r="W98" s="50"/>
      <c r="X98" s="50"/>
      <c r="Y98" s="50"/>
      <c r="Z98" s="50"/>
    </row>
    <row r="99" spans="1:26" ht="14.25" customHeight="1">
      <c r="A99" s="50"/>
      <c r="B99" s="50"/>
      <c r="C99" s="50"/>
      <c r="D99" s="50"/>
      <c r="E99" s="50"/>
      <c r="F99" s="50"/>
      <c r="G99" s="50"/>
      <c r="H99" s="50"/>
      <c r="I99" s="50"/>
      <c r="J99" s="50"/>
      <c r="K99" s="50"/>
      <c r="L99" s="50"/>
      <c r="M99" s="50"/>
      <c r="N99" s="50"/>
      <c r="O99" s="50"/>
      <c r="P99" s="50"/>
      <c r="Q99" s="50"/>
      <c r="R99" s="50"/>
      <c r="S99" s="50"/>
      <c r="T99" s="50"/>
      <c r="U99" s="50"/>
      <c r="V99" s="50"/>
      <c r="W99" s="50"/>
      <c r="X99" s="50"/>
      <c r="Y99" s="50"/>
      <c r="Z99" s="50"/>
    </row>
    <row r="100" spans="1:26" ht="14.25" customHeight="1">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spans="1:26" ht="14.25" customHeight="1">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spans="1:26" ht="14.25" customHeight="1">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spans="1:26" ht="14.25" customHeight="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spans="1:26" ht="14.25" customHeight="1">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spans="1:26" ht="14.25" customHeight="1">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spans="1:26" ht="14.25" customHeight="1">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spans="1:26" ht="14.25" customHeight="1">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spans="1:26" ht="14.25" customHeight="1">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spans="1:26" ht="14.25" customHeight="1">
      <c r="A109" s="50"/>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spans="1:26" ht="14.25" customHeight="1">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spans="1:26" ht="14.25" customHeight="1">
      <c r="A111" s="50"/>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spans="1:26" ht="14.25" customHeight="1">
      <c r="A112" s="50"/>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spans="1:26" ht="14.25" customHeight="1">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spans="1:26" ht="14.25" customHeight="1">
      <c r="A114" s="50"/>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spans="1:26" ht="14.25" customHeight="1">
      <c r="A115" s="50"/>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spans="1:26" ht="14.25" customHeight="1">
      <c r="A116" s="50"/>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spans="1:26" ht="14.25" customHeight="1">
      <c r="A117" s="50"/>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spans="1:26" ht="14.25" customHeight="1">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spans="1:26" ht="14.25" customHeight="1">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spans="1:26" ht="14.25" customHeight="1">
      <c r="A120" s="50"/>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spans="1:26" ht="14.25" customHeight="1">
      <c r="A121" s="50"/>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spans="1:26" ht="14.25" customHeight="1">
      <c r="A122" s="50"/>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spans="1:26" ht="14.25" customHeight="1">
      <c r="A123" s="50"/>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spans="1:26" ht="14.25" customHeight="1">
      <c r="A124" s="50"/>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spans="1:26" ht="14.25" customHeight="1">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spans="1:26" ht="14.25" customHeight="1">
      <c r="A126" s="50"/>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spans="1:26" ht="14.25" customHeight="1">
      <c r="A127" s="50"/>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spans="1:26" ht="14.25" customHeight="1">
      <c r="A128" s="5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spans="1:26" ht="14.25" customHeight="1">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spans="1:26" ht="14.25" customHeight="1">
      <c r="A130" s="50"/>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spans="1:26" ht="14.25" customHeight="1">
      <c r="A131" s="50"/>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spans="1:26" ht="14.25" customHeight="1">
      <c r="A132" s="50"/>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spans="1:26" ht="14.25" customHeight="1">
      <c r="A133" s="50"/>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spans="1:26" ht="14.25" customHeight="1">
      <c r="A134" s="50"/>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spans="1:26" ht="14.25" customHeight="1">
      <c r="A135" s="50"/>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spans="1:26" ht="14.25" customHeight="1">
      <c r="A136" s="50"/>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spans="1:26" ht="14.25" customHeight="1">
      <c r="A137" s="50"/>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spans="1:26" ht="14.25" customHeight="1">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spans="1:26" ht="14.25" customHeight="1">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spans="1:26" ht="14.25" customHeight="1">
      <c r="A140" s="50"/>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spans="1:26" ht="14.25" customHeight="1">
      <c r="A141" s="50"/>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spans="1:26" ht="14.25" customHeight="1">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spans="1:26" ht="14.25" customHeight="1">
      <c r="A143" s="50"/>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spans="1:26" ht="14.25" customHeight="1">
      <c r="A144" s="50"/>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spans="1:26" ht="14.25" customHeight="1">
      <c r="A145" s="50"/>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spans="1:26" ht="14.25" customHeight="1">
      <c r="A146" s="50"/>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spans="1:26" ht="14.25" customHeight="1">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spans="1:26" ht="14.25" customHeight="1">
      <c r="A148" s="50"/>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spans="1:26" ht="14.25" customHeight="1">
      <c r="A149" s="50"/>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spans="1:26" ht="14.25" customHeight="1">
      <c r="A150" s="50"/>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spans="1:26" ht="14.25" customHeight="1">
      <c r="A151" s="50"/>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spans="1:26" ht="14.25" customHeight="1">
      <c r="A152" s="50"/>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spans="1:26" ht="14.25" customHeight="1">
      <c r="A153" s="50"/>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spans="1:26" ht="14.25" customHeight="1">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spans="1:26" ht="14.25" customHeight="1">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spans="1:26" ht="14.25" customHeight="1">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spans="1:26" ht="14.25" customHeight="1">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spans="1:26" ht="14.25" customHeight="1">
      <c r="A158" s="5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spans="1:26" ht="14.25" customHeight="1">
      <c r="A159" s="50"/>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spans="1:26" ht="14.25" customHeight="1">
      <c r="A160" s="50"/>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spans="1:26" ht="14.25" customHeight="1">
      <c r="A161" s="50"/>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spans="1:26" ht="14.25" customHeight="1">
      <c r="A162" s="50"/>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spans="1:26" ht="14.25" customHeight="1">
      <c r="A163" s="50"/>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spans="1:26" ht="14.25" customHeight="1">
      <c r="A164" s="50"/>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spans="1:26" ht="14.25" customHeight="1">
      <c r="A165" s="50"/>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spans="1:26" ht="14.25" customHeight="1">
      <c r="A166" s="50"/>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spans="1:26" ht="14.25" customHeight="1">
      <c r="A167" s="50"/>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spans="1:26" ht="14.25" customHeight="1">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spans="1:26" ht="14.25" customHeight="1">
      <c r="A169" s="50"/>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spans="1:26" ht="14.25" customHeight="1">
      <c r="A170" s="50"/>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spans="1:26" ht="14.25" customHeight="1">
      <c r="A171" s="50"/>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spans="1:26" ht="14.25" customHeight="1">
      <c r="A172" s="50"/>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spans="1:26" ht="14.25" customHeight="1">
      <c r="A173" s="50"/>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spans="1:26" ht="14.25" customHeight="1">
      <c r="A174" s="50"/>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spans="1:26" ht="14.25" customHeight="1">
      <c r="A175" s="50"/>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spans="1:26" ht="14.25" customHeight="1">
      <c r="A176" s="50"/>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spans="1:26" ht="14.25" customHeight="1">
      <c r="A177" s="50"/>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spans="1:26" ht="14.25" customHeight="1">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spans="1:26" ht="14.25" customHeight="1">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spans="1:26" ht="14.25" customHeight="1">
      <c r="A180" s="50"/>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spans="1:26" ht="14.25" customHeight="1">
      <c r="A181" s="50"/>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spans="1:26" ht="14.25" customHeight="1">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spans="1:26" ht="14.25" customHeight="1">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spans="1:26" ht="14.25" customHeight="1">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spans="1:26" ht="14.25" customHeight="1">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spans="1:26" ht="14.25" customHeight="1">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spans="1:26" ht="14.25" customHeight="1">
      <c r="A187" s="50"/>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spans="1:26" ht="14.25" customHeight="1">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spans="1:26" ht="14.25" customHeight="1">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spans="1:26" ht="14.25" customHeight="1">
      <c r="A190" s="50"/>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spans="1:26" ht="14.25" customHeight="1">
      <c r="A191" s="5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spans="1:26" ht="14.25" customHeight="1">
      <c r="A192" s="50"/>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spans="1:26" ht="14.25" customHeight="1">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spans="1:26" ht="14.25" customHeight="1">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spans="1:26" ht="14.25" customHeight="1">
      <c r="A195" s="50"/>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spans="1:26" ht="14.25" customHeight="1">
      <c r="A196" s="50"/>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spans="1:26" ht="14.25" customHeight="1">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spans="1:26" ht="14.25" customHeight="1">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spans="1:26" ht="14.25" customHeight="1">
      <c r="A199" s="5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spans="1:26" ht="14.25" customHeight="1">
      <c r="A200" s="5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spans="1:26" ht="14.25" customHeight="1">
      <c r="A201" s="5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spans="1:26" ht="14.25" customHeight="1">
      <c r="A202" s="5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spans="1:26" ht="14.25" customHeight="1">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spans="1:26" ht="14.25" customHeight="1">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spans="1:26" ht="14.25" customHeight="1">
      <c r="A205" s="5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spans="1:26" ht="14.25" customHeight="1">
      <c r="A206" s="5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spans="1:26" ht="14.25" customHeight="1">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spans="1:26" ht="14.25" customHeight="1">
      <c r="A208" s="5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spans="1:26" ht="14.25" customHeight="1">
      <c r="A209" s="5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spans="1:26" ht="14.25" customHeight="1">
      <c r="A210" s="5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spans="1:26" ht="14.25" customHeight="1">
      <c r="A211" s="5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spans="1:26" ht="14.25" customHeight="1">
      <c r="A212" s="5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spans="1:26" ht="14.25" customHeight="1">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spans="1:26" ht="14.25" customHeight="1">
      <c r="A214" s="5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spans="1:26" ht="14.25" customHeight="1">
      <c r="A215" s="5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spans="1:26" ht="14.25" customHeight="1">
      <c r="A216" s="5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spans="1:26" ht="14.25" customHeight="1">
      <c r="A217" s="5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spans="1:26" ht="14.25" customHeight="1">
      <c r="A218" s="5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spans="1:26" ht="14.25" customHeight="1">
      <c r="A219" s="5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spans="1:26" ht="14.25" customHeight="1">
      <c r="A220" s="5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spans="1:26" ht="14.25" customHeight="1">
      <c r="A221" s="5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spans="1:26" ht="14.25" customHeight="1">
      <c r="A222" s="5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spans="1:26" ht="14.25" customHeight="1">
      <c r="A223" s="5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spans="1:26" ht="14.25" customHeight="1">
      <c r="A224" s="5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spans="1:26" ht="14.25" customHeight="1">
      <c r="A225" s="5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spans="1:26" ht="14.25" customHeight="1">
      <c r="A226" s="5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spans="1:26" ht="14.25" customHeight="1">
      <c r="A227" s="5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spans="1:26" ht="14.25" customHeight="1">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spans="1:26" ht="14.25" customHeight="1">
      <c r="A229" s="5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spans="1:26" ht="14.25" customHeight="1">
      <c r="A230" s="5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spans="1:26" ht="14.25" customHeight="1">
      <c r="A231" s="5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spans="1:26" ht="14.25" customHeight="1">
      <c r="A232" s="5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spans="1:26" ht="14.25" customHeight="1">
      <c r="A233" s="5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spans="1:26" ht="14.25" customHeight="1">
      <c r="A234" s="5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spans="1:26" ht="14.25" customHeight="1">
      <c r="A235" s="50"/>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spans="1:26" ht="14.25" customHeight="1">
      <c r="A236" s="50"/>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spans="1:26" ht="14.25" customHeight="1">
      <c r="A237" s="50"/>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spans="1:26" ht="14.25" customHeight="1">
      <c r="A238" s="50"/>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spans="1:26" ht="14.25" customHeight="1">
      <c r="A239" s="50"/>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spans="1:26" ht="14.25" customHeight="1">
      <c r="A240" s="50"/>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spans="1:26" ht="14.25" customHeight="1">
      <c r="A241" s="50"/>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spans="1:26" ht="14.25" customHeight="1">
      <c r="A242" s="50"/>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spans="1:26" ht="14.25" customHeight="1">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spans="1:26" ht="14.25" customHeight="1">
      <c r="A244" s="50"/>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spans="1:26" ht="14.25" customHeight="1">
      <c r="A245" s="50"/>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spans="1:26" ht="14.25" customHeight="1">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spans="1:26" ht="14.25" customHeight="1">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spans="1:26" ht="14.25" customHeight="1">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spans="1:26" ht="14.25" customHeight="1">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spans="1:26" ht="14.25" customHeight="1">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spans="1:26" ht="14.25" customHeight="1">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spans="1:26" ht="14.25" customHeight="1">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spans="1:26" ht="14.25" customHeight="1">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spans="1:26" ht="14.25" customHeight="1">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spans="1:26" ht="14.25" customHeight="1">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spans="1:26" ht="14.25" customHeight="1">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spans="1:26" ht="14.25" customHeight="1">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spans="1:26" ht="14.25" customHeight="1">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spans="1:26" ht="14.25" customHeight="1">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spans="1:26" ht="14.25" customHeight="1">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spans="1:26" ht="14.25" customHeight="1">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spans="1:26" ht="14.25" customHeight="1">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spans="1:26" ht="14.25" customHeight="1">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spans="1:26" ht="14.25" customHeight="1">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spans="1:26" ht="14.25" customHeight="1">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spans="1:26" ht="14.25" customHeight="1">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spans="1:26" ht="14.25" customHeight="1">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spans="1:26" ht="14.25" customHeight="1">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spans="1:26" ht="14.25" customHeight="1">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spans="1:26" ht="14.25" customHeight="1">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spans="1:26" ht="14.25" customHeight="1">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spans="1:26" ht="14.25" customHeight="1">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spans="1:26" ht="14.25" customHeight="1">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spans="1:26" ht="14.25" customHeight="1">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spans="1:26" ht="14.25" customHeight="1">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spans="1:26" ht="14.25" customHeight="1">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spans="1:26" ht="14.25" customHeight="1">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spans="1:26" ht="14.25" customHeight="1">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spans="1:26" ht="14.25" customHeight="1">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spans="1:26" ht="14.25" customHeight="1">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spans="1:26" ht="14.25" customHeight="1">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spans="1:26" ht="14.25" customHeight="1">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spans="1:26" ht="14.25" customHeight="1">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spans="1:26" ht="14.25" customHeight="1">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spans="1:26" ht="14.25" customHeight="1">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spans="1:26" ht="14.25" customHeight="1">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spans="1:26" ht="14.25" customHeight="1">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spans="1:26" ht="14.25" customHeight="1">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spans="1:26" ht="14.25" customHeight="1">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spans="1:26" ht="14.25" customHeight="1">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spans="1:26" ht="14.25" customHeight="1">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spans="1:26" ht="14.25" customHeight="1">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spans="1:26" ht="14.25" customHeight="1">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spans="1:26" ht="14.25" customHeight="1">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spans="1:26" ht="14.25" customHeight="1">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spans="1:26" ht="14.25" customHeight="1">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spans="1:26" ht="14.25" customHeight="1">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spans="1:26" ht="14.25" customHeight="1">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spans="1:26" ht="14.25" customHeight="1">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spans="1:26" ht="14.25" customHeight="1">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spans="1:26" ht="14.25" customHeight="1">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spans="1:26" ht="14.25" customHeight="1">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spans="1:26" ht="14.25" customHeight="1">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spans="1:26" ht="14.25" customHeight="1">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spans="1:26" ht="14.25" customHeight="1">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spans="1:26" ht="14.25" customHeight="1">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spans="1:26" ht="14.25" customHeight="1">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spans="1:26" ht="14.25" customHeight="1">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spans="1:26" ht="14.25" customHeight="1">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spans="1:26" ht="14.25" customHeight="1">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spans="1:26" ht="14.25" customHeight="1">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spans="1:26" ht="14.25" customHeight="1">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spans="1:26" ht="14.25" customHeight="1">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spans="1:26" ht="14.25" customHeight="1">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spans="1:26" ht="14.25" customHeight="1">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spans="1:26" ht="14.25" customHeight="1">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spans="1:26" ht="14.25" customHeight="1">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spans="1:26" ht="14.25" customHeight="1">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spans="1:26" ht="14.25" customHeight="1">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spans="1:26" ht="14.25" customHeight="1">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spans="1:26" ht="14.25" customHeight="1">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spans="1:26" ht="14.25" customHeight="1">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spans="1:26" ht="14.25" customHeight="1">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spans="1:26" ht="14.25" customHeight="1">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spans="1:26" ht="14.25" customHeight="1">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spans="1:26" ht="14.25" customHeight="1">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spans="1:26" ht="14.25" customHeight="1">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spans="1:26" ht="14.25" customHeight="1">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spans="1:26" ht="14.25" customHeight="1">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spans="1:26" ht="14.25" customHeight="1">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spans="1:26" ht="14.25" customHeight="1">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spans="1:26" ht="14.25" customHeight="1">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spans="1:26" ht="14.25" customHeight="1">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spans="1:26" ht="14.25" customHeight="1">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spans="1:26" ht="14.25" customHeight="1">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spans="1:26" ht="14.25" customHeight="1">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spans="1:26" ht="14.25" customHeight="1">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spans="1:26" ht="14.25" customHeight="1">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spans="1:26" ht="14.25" customHeight="1">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spans="1:26" ht="14.25" customHeight="1">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spans="1:26" ht="14.25" customHeight="1">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spans="1:26" ht="14.25" customHeight="1">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spans="1:26" ht="14.25" customHeight="1">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spans="1:26" ht="14.25" customHeight="1">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spans="1:26" ht="14.25" customHeight="1">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spans="1:26" ht="14.25" customHeight="1">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spans="1:26" ht="14.25" customHeight="1">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spans="1:26" ht="14.25" customHeight="1">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spans="1:26" ht="14.25" customHeight="1">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spans="1:26" ht="14.25" customHeight="1">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spans="1:26" ht="14.25" customHeight="1">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spans="1:26" ht="14.25" customHeight="1">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spans="1:26" ht="14.25" customHeight="1">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spans="1:26" ht="14.25" customHeight="1">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spans="1:26" ht="14.25" customHeight="1">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spans="1:26" ht="14.25" customHeight="1">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spans="1:26" ht="14.25" customHeight="1">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spans="1:26" ht="14.25" customHeight="1">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spans="1:26" ht="14.25" customHeight="1">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spans="1:26" ht="14.25" customHeight="1">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spans="1:26" ht="14.25" customHeight="1">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spans="1:26" ht="14.25" customHeight="1">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spans="1:26" ht="14.25" customHeight="1">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spans="1:26" ht="14.25" customHeight="1">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spans="1:26" ht="14.25" customHeight="1">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spans="1:26" ht="14.25" customHeight="1">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spans="1:26" ht="14.25" customHeight="1">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spans="1:26" ht="14.25" customHeight="1">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spans="1:26" ht="14.25" customHeight="1">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spans="1:26" ht="14.25" customHeight="1">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spans="1:26" ht="14.25" customHeight="1">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spans="1:26" ht="14.25" customHeight="1">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spans="1:26" ht="14.25" customHeight="1">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spans="1:26" ht="14.25" customHeight="1">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spans="1:26" ht="14.25" customHeight="1">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spans="1:26" ht="14.25" customHeight="1">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spans="1:26" ht="14.25" customHeight="1">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spans="1:26" ht="14.25" customHeight="1">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spans="1:26" ht="14.25" customHeight="1">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spans="1:26" ht="14.25" customHeight="1">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spans="1:26" ht="14.25" customHeight="1">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spans="1:26" ht="14.25" customHeight="1">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spans="1:26" ht="14.25" customHeight="1">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spans="1:26" ht="14.25" customHeight="1">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spans="1:26" ht="14.25" customHeight="1">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spans="1:26" ht="14.25" customHeight="1">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spans="1:26" ht="14.25" customHeight="1">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spans="1:26" ht="14.25" customHeight="1">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spans="1:26" ht="14.25" customHeight="1">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spans="1:26" ht="14.25" customHeight="1">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spans="1:26" ht="14.25" customHeight="1">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spans="1:26" ht="14.25" customHeight="1">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spans="1:26" ht="14.25" customHeight="1">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spans="1:26" ht="14.25" customHeight="1">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spans="1:26" ht="14.25" customHeight="1">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spans="1:26" ht="14.25" customHeight="1">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spans="1:26" ht="14.25" customHeight="1">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spans="1:26" ht="14.25" customHeight="1">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spans="1:26" ht="14.25" customHeight="1">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spans="1:26" ht="14.25" customHeight="1">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spans="1:26" ht="14.25" customHeight="1">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spans="1:26" ht="14.25" customHeight="1">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spans="1:26" ht="14.25" customHeight="1">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spans="1:26" ht="14.25" customHeight="1">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spans="1:26" ht="14.25" customHeight="1">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spans="1:26" ht="14.25" customHeight="1">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spans="1:26" ht="14.25" customHeight="1">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spans="1:26" ht="14.25" customHeight="1">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spans="1:26" ht="14.25" customHeight="1">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spans="1:26" ht="14.25" customHeight="1">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spans="1:26" ht="14.25" customHeight="1">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spans="1:26" ht="14.25" customHeight="1">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spans="1:26" ht="14.25" customHeight="1">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spans="1:26" ht="14.25" customHeight="1">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spans="1:26" ht="14.25" customHeight="1">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spans="1:26" ht="14.25" customHeight="1">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spans="1:26" ht="14.25" customHeight="1">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spans="1:26" ht="14.25" customHeight="1">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spans="1:26" ht="14.25" customHeight="1">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spans="1:26" ht="14.25" customHeight="1">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spans="1:26" ht="14.25" customHeight="1">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spans="1:26" ht="14.25" customHeight="1">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spans="1:26" ht="14.25" customHeight="1">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spans="1:26" ht="14.25" customHeight="1">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spans="1:26" ht="14.25" customHeight="1">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spans="1:26" ht="14.25" customHeight="1">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spans="1:26" ht="14.25" customHeight="1">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spans="1:26" ht="14.25" customHeight="1">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spans="1:26" ht="14.25" customHeight="1">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spans="1:26" ht="14.25" customHeight="1">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spans="1:26" ht="14.25" customHeight="1">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spans="1:26" ht="14.25" customHeight="1">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spans="1:26" ht="14.25" customHeight="1">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spans="1:26" ht="14.25" customHeight="1">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spans="1:26" ht="14.25" customHeight="1">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spans="1:26" ht="14.25" customHeight="1">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spans="1:26" ht="14.25" customHeight="1">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spans="1:26" ht="14.25" customHeight="1">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spans="1:26" ht="14.25" customHeight="1">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spans="1:26" ht="14.25" customHeight="1">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spans="1:26" ht="14.25" customHeight="1">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spans="1:26" ht="14.25" customHeight="1">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spans="1:26" ht="14.25" customHeight="1">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spans="1:26" ht="14.25" customHeight="1">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spans="1:26" ht="14.25" customHeight="1">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spans="1:26" ht="14.25" customHeight="1">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spans="1:26" ht="14.25" customHeight="1">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spans="1:26" ht="14.25" customHeight="1">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spans="1:26" ht="14.25" customHeight="1">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spans="1:26" ht="14.25" customHeight="1">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spans="1:26" ht="14.25" customHeight="1">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spans="1:26" ht="14.25" customHeight="1">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spans="1:26" ht="14.25" customHeight="1">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spans="1:26" ht="14.25" customHeight="1">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spans="1:26" ht="14.25" customHeight="1">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spans="1:26" ht="14.25" customHeight="1">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spans="1:26" ht="14.25" customHeight="1">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spans="1:26" ht="14.25" customHeight="1">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spans="1:26" ht="14.25" customHeight="1">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spans="1:26" ht="14.25" customHeight="1">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spans="1:26" ht="14.25" customHeight="1">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spans="1:26" ht="14.25" customHeight="1">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spans="1:26" ht="14.25" customHeight="1">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spans="1:26" ht="14.25" customHeight="1">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spans="1:26" ht="14.25" customHeight="1">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spans="1:26" ht="14.25" customHeight="1">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spans="1:26" ht="14.25" customHeight="1">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spans="1:26" ht="14.25" customHeight="1">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spans="1:26" ht="14.25" customHeight="1">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spans="1:26" ht="14.25" customHeight="1">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spans="1:26" ht="14.25" customHeight="1">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spans="1:26" ht="14.25" customHeight="1">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spans="1:26" ht="14.25" customHeight="1">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spans="1:26" ht="14.25" customHeight="1">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spans="1:26" ht="14.25" customHeight="1">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spans="1:26" ht="14.25" customHeight="1">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spans="1:26" ht="14.25" customHeight="1">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spans="1:26" ht="14.25" customHeight="1">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spans="1:26" ht="14.25" customHeight="1">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spans="1:26" ht="14.25" customHeight="1">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spans="1:26" ht="14.25" customHeight="1">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spans="1:26" ht="14.25" customHeight="1">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spans="1:26" ht="14.25" customHeight="1">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spans="1:26" ht="14.25" customHeight="1">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spans="1:26" ht="14.25" customHeight="1">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spans="1:26" ht="14.25" customHeight="1">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spans="1:26" ht="14.25" customHeight="1">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spans="1:26" ht="14.25" customHeight="1">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spans="1:26" ht="14.25" customHeight="1">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spans="1:26" ht="14.25" customHeight="1">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spans="1:26" ht="14.25" customHeight="1">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spans="1:26" ht="14.25" customHeight="1">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spans="1:26" ht="14.25" customHeight="1">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spans="1:26" ht="14.25" customHeight="1">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spans="1:26" ht="14.25" customHeight="1">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spans="1:26" ht="14.25" customHeight="1">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spans="1:26" ht="14.25" customHeight="1">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spans="1:26" ht="14.25" customHeight="1">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spans="1:26" ht="14.25" customHeight="1">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spans="1:26" ht="14.25" customHeight="1">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spans="1:26" ht="14.25" customHeight="1">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spans="1:26" ht="14.25" customHeight="1">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spans="1:26" ht="14.25" customHeight="1">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spans="1:26" ht="14.25" customHeight="1">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spans="1:26" ht="14.25" customHeight="1">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spans="1:26" ht="14.25" customHeight="1">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spans="1:26" ht="14.25" customHeight="1">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spans="1:26" ht="14.25" customHeight="1">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spans="1:26" ht="14.25" customHeight="1">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spans="1:26" ht="14.25" customHeight="1">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spans="1:26" ht="14.25" customHeight="1">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spans="1:26" ht="14.25" customHeight="1">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spans="1:26" ht="14.25" customHeight="1">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spans="1:26" ht="14.25" customHeight="1">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spans="1:26" ht="14.25" customHeight="1">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spans="1:26" ht="14.25" customHeight="1">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spans="1:26" ht="14.25" customHeight="1">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spans="1:26" ht="14.25" customHeight="1">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spans="1:26" ht="14.25" customHeight="1">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spans="1:26" ht="14.25" customHeight="1">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spans="1:26" ht="14.25" customHeight="1">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spans="1:26" ht="14.25" customHeight="1">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spans="1:26" ht="14.25" customHeight="1">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spans="1:26" ht="14.25" customHeight="1">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spans="1:26" ht="14.25" customHeight="1">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spans="1:26" ht="14.25" customHeight="1">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spans="1:26" ht="14.25" customHeight="1">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spans="1:26" ht="14.25" customHeight="1">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spans="1:26" ht="14.25" customHeight="1">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spans="1:26" ht="14.25" customHeight="1">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spans="1:26" ht="14.25" customHeight="1">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spans="1:26" ht="14.25" customHeight="1">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spans="1:26" ht="14.25" customHeight="1">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spans="1:26" ht="14.25" customHeight="1">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spans="1:26" ht="14.25" customHeight="1">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spans="1:26" ht="14.25" customHeight="1">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spans="1:26" ht="14.25" customHeight="1">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spans="1:26" ht="14.25" customHeight="1">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spans="1:26" ht="14.25" customHeight="1">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spans="1:26" ht="14.25" customHeight="1">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spans="1:26" ht="14.25" customHeight="1">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spans="1:26" ht="14.25" customHeight="1">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spans="1:26" ht="14.25" customHeight="1">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spans="1:26" ht="14.25" customHeight="1">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spans="1:26" ht="14.25" customHeight="1">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spans="1:26" ht="14.25" customHeight="1">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spans="1:26" ht="14.25" customHeight="1">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spans="1:26" ht="14.25" customHeight="1">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spans="1:26" ht="14.25" customHeight="1">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spans="1:26" ht="14.25" customHeight="1">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spans="1:26" ht="14.25" customHeight="1">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spans="1:26" ht="14.25" customHeight="1">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spans="1:26" ht="14.25" customHeight="1">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spans="1:26" ht="14.25" customHeight="1">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spans="1:26" ht="14.25" customHeight="1">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spans="1:26" ht="14.25" customHeight="1">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spans="1:26" ht="14.25" customHeight="1">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spans="1:26" ht="14.25" customHeight="1">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spans="1:26" ht="14.25" customHeight="1">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spans="1:26" ht="14.25" customHeight="1">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spans="1:26" ht="14.25" customHeight="1">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spans="1:26" ht="14.25" customHeight="1">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spans="1:26" ht="14.25" customHeight="1">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spans="1:26" ht="14.25" customHeight="1">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spans="1:26" ht="14.25" customHeight="1">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spans="1:26" ht="14.25" customHeight="1">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spans="1:26" ht="14.25" customHeight="1">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spans="1:26" ht="14.25" customHeight="1">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spans="1:26" ht="14.25" customHeight="1">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spans="1:26" ht="14.25" customHeight="1">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spans="1:26" ht="14.25" customHeight="1">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spans="1:26" ht="14.25" customHeight="1">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spans="1:26" ht="14.25" customHeight="1">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spans="1:26" ht="14.25" customHeight="1">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spans="1:26" ht="14.25" customHeight="1">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spans="1:26" ht="14.25" customHeight="1">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spans="1:26" ht="14.25" customHeight="1">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spans="1:26" ht="14.25" customHeight="1">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spans="1:26" ht="14.25" customHeight="1">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spans="1:26" ht="14.25" customHeight="1">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spans="1:26" ht="14.25" customHeight="1">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spans="1:26" ht="14.25" customHeight="1">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spans="1:26" ht="14.25" customHeight="1">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spans="1:26" ht="14.25" customHeight="1">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spans="1:26" ht="14.25" customHeight="1">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spans="1:26" ht="14.25" customHeight="1">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spans="1:26" ht="14.25" customHeight="1">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spans="1:26" ht="14.25" customHeight="1">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spans="1:26" ht="14.25" customHeight="1">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spans="1:26" ht="14.25" customHeight="1">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spans="1:26" ht="14.25" customHeight="1">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spans="1:26" ht="14.25" customHeight="1">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spans="1:26" ht="14.25" customHeight="1">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spans="1:26" ht="14.25" customHeight="1">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spans="1:26" ht="14.25" customHeight="1">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spans="1:26" ht="14.25" customHeight="1">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spans="1:26" ht="14.25" customHeight="1">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spans="1:26" ht="14.25" customHeight="1">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spans="1:26" ht="14.25" customHeight="1">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spans="1:26" ht="14.25" customHeight="1">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spans="1:26" ht="14.25" customHeight="1">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spans="1:26" ht="14.25" customHeight="1">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spans="1:26" ht="14.25" customHeight="1">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spans="1:26" ht="14.25" customHeight="1">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spans="1:26" ht="14.25" customHeight="1">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spans="1:26" ht="14.25" customHeight="1">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spans="1:26" ht="14.25" customHeight="1">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spans="1:26" ht="14.25" customHeight="1">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spans="1:26" ht="14.25" customHeight="1">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spans="1:26" ht="14.25" customHeight="1">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spans="1:26" ht="14.25" customHeight="1">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spans="1:26" ht="14.25" customHeight="1">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spans="1:26" ht="14.25" customHeight="1">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spans="1:26" ht="14.25" customHeight="1">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spans="1:26" ht="14.25" customHeight="1">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spans="1:26" ht="14.25" customHeight="1">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spans="1:26" ht="14.25" customHeight="1">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spans="1:26" ht="14.25" customHeight="1">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spans="1:26" ht="14.25" customHeight="1">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spans="1:26" ht="14.25" customHeight="1">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spans="1:26" ht="14.25" customHeight="1">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spans="1:26" ht="14.25" customHeight="1">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spans="1:26" ht="14.25" customHeight="1">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spans="1:26" ht="14.25" customHeight="1">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spans="1:26" ht="14.25" customHeight="1">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spans="1:26" ht="14.25" customHeight="1">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spans="1:26" ht="14.25" customHeight="1">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spans="1:26" ht="14.25" customHeight="1">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spans="1:26" ht="14.25" customHeight="1">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spans="1:26" ht="14.25" customHeight="1">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spans="1:26" ht="14.25" customHeight="1">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spans="1:26" ht="14.25" customHeight="1">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spans="1:26" ht="14.25" customHeight="1">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spans="1:26" ht="14.25" customHeight="1">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spans="1:26" ht="14.25" customHeight="1">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spans="1:26" ht="14.25" customHeight="1">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spans="1:26" ht="14.25" customHeight="1">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spans="1:26" ht="14.25" customHeight="1">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spans="1:26" ht="14.25" customHeight="1">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spans="1:26" ht="14.25" customHeight="1">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spans="1:26" ht="14.25" customHeight="1">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spans="1:26" ht="14.25" customHeight="1">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spans="1:26" ht="14.25" customHeight="1">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spans="1:26" ht="14.25" customHeight="1">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spans="1:26" ht="14.25" customHeight="1">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spans="1:26" ht="14.25" customHeight="1">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spans="1:26" ht="14.25" customHeight="1">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spans="1:26" ht="14.25" customHeight="1">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spans="1:26" ht="14.25" customHeight="1">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spans="1:26" ht="14.25" customHeight="1">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spans="1:26" ht="14.25" customHeight="1">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spans="1:26" ht="14.25" customHeight="1">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spans="1:26" ht="14.25" customHeight="1">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spans="1:26" ht="14.25" customHeight="1">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spans="1:26" ht="14.25" customHeight="1">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spans="1:26" ht="14.25" customHeight="1">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spans="1:26" ht="14.25" customHeight="1">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spans="1:26" ht="14.25" customHeight="1">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spans="1:26" ht="14.25" customHeight="1">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spans="1:26" ht="14.25" customHeight="1">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spans="1:26" ht="14.25" customHeight="1">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spans="1:26" ht="14.25" customHeight="1">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spans="1:26" ht="14.25" customHeight="1">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spans="1:26" ht="14.25" customHeight="1">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spans="1:26" ht="14.25" customHeight="1">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spans="1:26" ht="14.25" customHeight="1">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spans="1:26" ht="14.25" customHeight="1">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spans="1:26" ht="14.25" customHeight="1">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spans="1:26" ht="14.25" customHeight="1">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spans="1:26" ht="14.25" customHeight="1">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spans="1:26" ht="14.25" customHeight="1">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spans="1:26" ht="14.25" customHeight="1">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spans="1:26" ht="14.25" customHeight="1">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spans="1:26" ht="14.25" customHeight="1">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spans="1:26" ht="14.25" customHeight="1">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spans="1:26" ht="14.25" customHeight="1">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spans="1:26" ht="14.25" customHeight="1">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spans="1:26" ht="14.25" customHeight="1">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spans="1:26" ht="14.25" customHeight="1">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spans="1:26" ht="14.25" customHeight="1">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spans="1:26" ht="14.25" customHeight="1">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spans="1:26" ht="14.25" customHeight="1">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spans="1:26" ht="14.25" customHeight="1">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spans="1:26" ht="14.25" customHeight="1">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spans="1:26" ht="14.25" customHeight="1">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spans="1:26" ht="14.25" customHeight="1">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spans="1:26" ht="14.25" customHeight="1">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spans="1:26" ht="14.25" customHeight="1">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spans="1:26" ht="14.25" customHeight="1">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spans="1:26" ht="14.25" customHeight="1">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spans="1:26" ht="14.25" customHeight="1">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spans="1:26" ht="14.25" customHeight="1">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spans="1:26" ht="14.25" customHeight="1">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spans="1:26" ht="14.25" customHeight="1">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spans="1:26" ht="14.25" customHeight="1">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spans="1:26" ht="14.25" customHeight="1">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spans="1:26" ht="14.25" customHeight="1">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spans="1:26" ht="14.25" customHeight="1">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spans="1:26" ht="14.25" customHeight="1">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spans="1:26" ht="14.25" customHeight="1">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spans="1:26" ht="14.25" customHeight="1">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spans="1:26" ht="14.25" customHeight="1">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spans="1:26" ht="14.25" customHeight="1">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spans="1:26" ht="14.25" customHeight="1">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spans="1:26" ht="14.25" customHeight="1">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spans="1:26" ht="14.25" customHeight="1">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spans="1:26" ht="14.25" customHeight="1">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spans="1:26" ht="14.25" customHeight="1">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spans="1:26" ht="14.25" customHeight="1">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spans="1:26" ht="14.25" customHeight="1">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spans="1:26" ht="14.25" customHeight="1">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spans="1:26" ht="14.25" customHeight="1">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spans="1:26" ht="14.25" customHeight="1">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spans="1:26" ht="14.25" customHeight="1">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spans="1:26" ht="14.25" customHeight="1">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spans="1:26" ht="14.25" customHeight="1">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spans="1:26" ht="14.25" customHeight="1">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spans="1:26" ht="14.25" customHeight="1">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spans="1:26" ht="14.25" customHeight="1">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spans="1:26" ht="14.25" customHeight="1">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spans="1:26" ht="14.25" customHeight="1">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spans="1:26" ht="14.25" customHeight="1">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spans="1:26" ht="14.25" customHeight="1">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spans="1:26" ht="14.25" customHeight="1">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spans="1:26" ht="14.25" customHeight="1">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spans="1:26" ht="14.25" customHeight="1">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spans="1:26" ht="14.25" customHeight="1">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spans="1:26" ht="14.25" customHeight="1">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spans="1:26" ht="14.25" customHeight="1">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spans="1:26" ht="14.25" customHeight="1">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spans="1:26" ht="14.25" customHeight="1">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spans="1:26" ht="14.25" customHeight="1">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spans="1:26" ht="14.25" customHeight="1">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spans="1:26" ht="14.25" customHeight="1">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spans="1:26" ht="14.25" customHeight="1">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spans="1:26" ht="14.25" customHeight="1">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spans="1:26" ht="14.25" customHeight="1">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spans="1:26" ht="14.25" customHeight="1">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spans="1:26" ht="14.25" customHeight="1">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spans="1:26" ht="14.25" customHeight="1">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spans="1:26" ht="14.25" customHeight="1">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spans="1:26" ht="14.25" customHeight="1">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spans="1:26" ht="14.25" customHeight="1">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spans="1:26" ht="14.25" customHeight="1">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spans="1:26" ht="14.25" customHeight="1">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spans="1:26" ht="14.25" customHeight="1">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spans="1:26" ht="14.25" customHeight="1">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spans="1:26" ht="14.25" customHeight="1">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spans="1:26" ht="14.25" customHeight="1">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spans="1:26" ht="14.25" customHeight="1">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spans="1:26" ht="14.25" customHeight="1">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spans="1:26" ht="14.25" customHeight="1">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spans="1:26" ht="14.25" customHeight="1">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spans="1:26" ht="14.25" customHeight="1">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spans="1:26" ht="14.25" customHeight="1">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spans="1:26" ht="14.25" customHeight="1">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spans="1:26" ht="14.25" customHeight="1">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spans="1:26" ht="14.25" customHeight="1">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spans="1:26" ht="14.25" customHeight="1">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spans="1:26" ht="14.25" customHeight="1">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spans="1:26" ht="14.25" customHeight="1">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spans="1:26" ht="14.25" customHeight="1">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spans="1:26" ht="14.25" customHeight="1">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spans="1:26" ht="14.25" customHeight="1">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spans="1:26" ht="14.25" customHeight="1">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spans="1:26" ht="14.25" customHeight="1">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spans="1:26" ht="14.25" customHeight="1">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spans="1:26" ht="14.25" customHeight="1">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spans="1:26" ht="14.25" customHeight="1">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spans="1:26" ht="14.25" customHeight="1">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spans="1:26" ht="14.25" customHeight="1">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spans="1:26" ht="14.25" customHeight="1">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spans="1:26" ht="14.25" customHeight="1">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spans="1:26" ht="14.25" customHeight="1">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spans="1:26" ht="14.25" customHeight="1">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spans="1:26" ht="14.25" customHeight="1">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spans="1:26" ht="14.25" customHeight="1">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spans="1:26" ht="14.25" customHeight="1">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spans="1:26" ht="14.25" customHeight="1">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spans="1:26" ht="14.25" customHeight="1">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spans="1:26" ht="14.25" customHeight="1">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spans="1:26" ht="14.25" customHeight="1">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spans="1:26" ht="14.25" customHeight="1">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spans="1:26" ht="14.25" customHeight="1">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spans="1:26" ht="14.25" customHeight="1">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spans="1:26" ht="14.25" customHeight="1">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spans="1:26" ht="14.25" customHeight="1">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spans="1:26" ht="14.25" customHeight="1">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spans="1:26" ht="14.25" customHeight="1">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spans="1:26" ht="14.25" customHeight="1">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spans="1:26" ht="14.25" customHeight="1">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spans="1:26" ht="14.25" customHeight="1">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spans="1:26" ht="14.25" customHeight="1">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spans="1:26" ht="14.25" customHeight="1">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spans="1:26" ht="14.25" customHeight="1">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spans="1:26" ht="14.25" customHeight="1">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spans="1:26" ht="14.25" customHeight="1">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spans="1:26" ht="14.25" customHeight="1">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spans="1:26" ht="14.25" customHeight="1">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spans="1:26" ht="14.25" customHeight="1">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spans="1:26" ht="14.25" customHeight="1">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spans="1:26" ht="14.25" customHeight="1">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spans="1:26" ht="14.25" customHeight="1">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spans="1:26" ht="14.25" customHeight="1">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spans="1:26" ht="14.25" customHeight="1">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spans="1:26" ht="14.25" customHeight="1">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spans="1:26" ht="14.25" customHeight="1">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spans="1:26" ht="14.25" customHeight="1">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spans="1:26" ht="14.25" customHeight="1">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spans="1:26" ht="14.25" customHeight="1">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spans="1:26" ht="14.25" customHeight="1">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spans="1:26" ht="14.25" customHeight="1">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spans="1:26" ht="14.25" customHeight="1">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spans="1:26" ht="14.25" customHeight="1">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spans="1:26" ht="14.25" customHeight="1">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spans="1:26" ht="14.25" customHeight="1">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spans="1:26" ht="14.25" customHeight="1">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spans="1:26" ht="14.25" customHeight="1">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spans="1:26" ht="14.25" customHeight="1">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spans="1:26" ht="14.25" customHeight="1">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spans="1:26" ht="14.25" customHeight="1">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spans="1:26" ht="14.25" customHeight="1">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spans="1:26" ht="14.25" customHeight="1">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spans="1:26" ht="14.25" customHeight="1">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spans="1:26" ht="14.25" customHeight="1">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spans="1:26" ht="14.25" customHeight="1">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spans="1:26" ht="14.25" customHeight="1">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spans="1:26" ht="14.25" customHeight="1">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spans="1:26" ht="14.25" customHeight="1">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spans="1:26" ht="14.25" customHeight="1">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spans="1:26" ht="14.25" customHeight="1">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spans="1:26" ht="14.25" customHeight="1">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spans="1:26" ht="14.25" customHeight="1">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spans="1:26" ht="14.25" customHeight="1">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spans="1:26" ht="14.25" customHeight="1">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spans="1:26" ht="14.25" customHeight="1">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spans="1:26" ht="14.25" customHeight="1">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spans="1:26" ht="14.25" customHeight="1">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spans="1:26" ht="14.25" customHeight="1">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spans="1:26" ht="14.25" customHeight="1">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spans="1:26" ht="14.25" customHeight="1">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spans="1:26" ht="14.25" customHeight="1">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spans="1:26" ht="14.25" customHeight="1">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spans="1:26" ht="14.25" customHeight="1">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spans="1:26" ht="14.25" customHeight="1">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spans="1:26" ht="14.25" customHeight="1">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spans="1:26" ht="14.25" customHeight="1">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spans="1:26" ht="14.25" customHeight="1">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spans="1:26" ht="14.25" customHeight="1">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spans="1:26" ht="14.25" customHeight="1">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spans="1:26" ht="14.25" customHeight="1">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spans="1:26" ht="14.25" customHeight="1">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spans="1:26" ht="14.25" customHeight="1">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spans="1:26" ht="14.25" customHeight="1">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spans="1:26" ht="14.25" customHeight="1">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spans="1:26" ht="14.25" customHeight="1">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spans="1:26" ht="14.25" customHeight="1">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spans="1:26" ht="14.25" customHeight="1">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spans="1:26" ht="14.25" customHeight="1">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spans="1:26" ht="14.25" customHeight="1">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spans="1:26" ht="14.25" customHeight="1">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spans="1:26" ht="14.25" customHeight="1">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spans="1:26" ht="14.25" customHeight="1">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spans="1:26" ht="14.25" customHeight="1">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spans="1:26" ht="14.25" customHeight="1">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spans="1:26" ht="14.25" customHeight="1">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spans="1:26" ht="14.25" customHeight="1">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spans="1:26" ht="14.25" customHeight="1">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spans="1:26" ht="14.25" customHeight="1">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spans="1:26" ht="14.25" customHeight="1">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spans="1:26" ht="14.25" customHeight="1">
      <c r="A871" s="50"/>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spans="1:26" ht="14.25" customHeight="1">
      <c r="A872" s="50"/>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spans="1:26" ht="14.25" customHeight="1">
      <c r="A873" s="50"/>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spans="1:26" ht="14.25" customHeight="1">
      <c r="A874" s="50"/>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spans="1:26" ht="14.25" customHeight="1">
      <c r="A875" s="50"/>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spans="1:26" ht="14.25" customHeight="1">
      <c r="A876" s="50"/>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spans="1:26" ht="14.25" customHeight="1">
      <c r="A877" s="50"/>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spans="1:26" ht="14.25" customHeight="1">
      <c r="A878" s="50"/>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spans="1:26" ht="14.25" customHeight="1">
      <c r="A879" s="50"/>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spans="1:26" ht="14.25" customHeight="1">
      <c r="A880" s="50"/>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spans="1:26" ht="14.25" customHeight="1">
      <c r="A881" s="50"/>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spans="1:26" ht="14.25" customHeight="1">
      <c r="A882" s="50"/>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spans="1:26" ht="14.25" customHeight="1">
      <c r="A883" s="50"/>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spans="1:26" ht="14.25" customHeight="1">
      <c r="A884" s="50"/>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spans="1:26" ht="14.25" customHeight="1">
      <c r="A885" s="50"/>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spans="1:26" ht="14.25" customHeight="1">
      <c r="A886" s="50"/>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spans="1:26" ht="14.25" customHeight="1">
      <c r="A887" s="50"/>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spans="1:26" ht="14.25" customHeight="1">
      <c r="A888" s="50"/>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spans="1:26" ht="14.25" customHeight="1">
      <c r="A889" s="50"/>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spans="1:26" ht="14.25" customHeight="1">
      <c r="A890" s="50"/>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spans="1:26" ht="14.25" customHeight="1">
      <c r="A891" s="50"/>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spans="1:26" ht="14.25" customHeight="1">
      <c r="A892" s="50"/>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spans="1:26" ht="14.25" customHeight="1">
      <c r="A893" s="50"/>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spans="1:26" ht="14.25" customHeight="1">
      <c r="A894" s="50"/>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spans="1:26" ht="14.25" customHeight="1">
      <c r="A895" s="50"/>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spans="1:26" ht="14.25" customHeight="1">
      <c r="A896" s="50"/>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spans="1:26" ht="14.25" customHeight="1">
      <c r="A897" s="50"/>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spans="1:26" ht="14.25" customHeight="1">
      <c r="A898" s="50"/>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spans="1:26" ht="14.25" customHeight="1">
      <c r="A899" s="50"/>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spans="1:26" ht="14.25" customHeight="1">
      <c r="A900" s="50"/>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spans="1:26" ht="14.25" customHeight="1">
      <c r="A901" s="50"/>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spans="1:26" ht="14.25" customHeight="1">
      <c r="A902" s="50"/>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spans="1:26" ht="14.25" customHeight="1">
      <c r="A903" s="50"/>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spans="1:26" ht="14.25" customHeight="1">
      <c r="A904" s="50"/>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spans="1:26" ht="14.25" customHeight="1">
      <c r="A905" s="50"/>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spans="1:26" ht="14.25" customHeight="1">
      <c r="A906" s="50"/>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spans="1:26" ht="14.25" customHeight="1">
      <c r="A907" s="50"/>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spans="1:26" ht="14.25" customHeight="1">
      <c r="A908" s="50"/>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spans="1:26" ht="14.25" customHeight="1">
      <c r="A909" s="50"/>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spans="1:26" ht="14.25" customHeight="1">
      <c r="A910" s="50"/>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spans="1:26" ht="14.25" customHeight="1">
      <c r="A911" s="50"/>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spans="1:26" ht="14.25" customHeight="1">
      <c r="A912" s="50"/>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spans="1:26" ht="14.25" customHeight="1">
      <c r="A913" s="50"/>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spans="1:26" ht="14.25" customHeight="1">
      <c r="A914" s="50"/>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spans="1:26" ht="14.25" customHeight="1">
      <c r="A915" s="50"/>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spans="1:26" ht="14.25" customHeight="1">
      <c r="A916" s="50"/>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spans="1:26" ht="14.25" customHeight="1">
      <c r="A917" s="50"/>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spans="1:26" ht="14.25" customHeight="1">
      <c r="A918" s="50"/>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spans="1:26" ht="14.25" customHeight="1">
      <c r="A919" s="50"/>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spans="1:26" ht="14.25" customHeight="1">
      <c r="A920" s="50"/>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spans="1:26" ht="14.25" customHeight="1">
      <c r="A921" s="50"/>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spans="1:26" ht="14.25" customHeight="1">
      <c r="A922" s="50"/>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spans="1:26" ht="14.25" customHeight="1">
      <c r="A923" s="50"/>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spans="1:26" ht="14.25" customHeight="1">
      <c r="A924" s="50"/>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spans="1:26" ht="14.25" customHeight="1">
      <c r="A925" s="50"/>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spans="1:26" ht="14.25" customHeight="1">
      <c r="A926" s="50"/>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spans="1:26" ht="14.25" customHeight="1">
      <c r="A927" s="50"/>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spans="1:26" ht="14.25" customHeight="1">
      <c r="A928" s="50"/>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spans="1:26" ht="14.25" customHeight="1">
      <c r="A929" s="50"/>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spans="1:26" ht="14.25" customHeight="1">
      <c r="A930" s="50"/>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spans="1:26" ht="14.25" customHeight="1">
      <c r="A931" s="50"/>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spans="1:26" ht="14.25" customHeight="1">
      <c r="A932" s="50"/>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spans="1:26" ht="14.25" customHeight="1">
      <c r="A933" s="50"/>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spans="1:26" ht="14.25" customHeight="1">
      <c r="A934" s="50"/>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spans="1:26" ht="14.25" customHeight="1">
      <c r="A935" s="50"/>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spans="1:26" ht="14.25" customHeight="1">
      <c r="A936" s="50"/>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spans="1:26" ht="14.25" customHeight="1">
      <c r="A937" s="50"/>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spans="1:26" ht="14.25" customHeight="1">
      <c r="A938" s="50"/>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spans="1:26" ht="14.25" customHeight="1">
      <c r="A939" s="50"/>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spans="1:26" ht="14.25" customHeight="1">
      <c r="A940" s="50"/>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spans="1:26" ht="14.25" customHeight="1">
      <c r="A941" s="50"/>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spans="1:26" ht="14.25" customHeight="1">
      <c r="A942" s="50"/>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spans="1:26" ht="14.25" customHeight="1">
      <c r="A943" s="50"/>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spans="1:26" ht="14.25" customHeight="1">
      <c r="A944" s="50"/>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spans="1:26" ht="14.25" customHeight="1">
      <c r="A945" s="50"/>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spans="1:26" ht="14.25" customHeight="1">
      <c r="A946" s="50"/>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spans="1:26" ht="14.25" customHeight="1">
      <c r="A947" s="50"/>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spans="1:26" ht="14.25" customHeight="1">
      <c r="A948" s="50"/>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spans="1:26" ht="14.25" customHeight="1">
      <c r="A949" s="50"/>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spans="1:26" ht="14.25" customHeight="1">
      <c r="A950" s="50"/>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spans="1:26" ht="14.25" customHeight="1">
      <c r="A951" s="50"/>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spans="1:26" ht="14.25" customHeight="1">
      <c r="A952" s="50"/>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spans="1:26" ht="14.25" customHeight="1">
      <c r="A953" s="50"/>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spans="1:26" ht="14.25" customHeight="1">
      <c r="A954" s="50"/>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spans="1:26" ht="14.25" customHeight="1">
      <c r="A955" s="50"/>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spans="1:26" ht="14.25" customHeight="1">
      <c r="A956" s="50"/>
      <c r="B956" s="50"/>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spans="1:26" ht="14.25" customHeight="1">
      <c r="A957" s="50"/>
      <c r="B957" s="50"/>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spans="1:26" ht="14.25" customHeight="1">
      <c r="A958" s="50"/>
      <c r="B958" s="50"/>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spans="1:26" ht="14.25" customHeight="1">
      <c r="A959" s="50"/>
      <c r="B959" s="50"/>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spans="1:26" ht="14.25" customHeight="1">
      <c r="A960" s="50"/>
      <c r="B960" s="50"/>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spans="1:26" ht="14.25" customHeight="1">
      <c r="A961" s="50"/>
      <c r="B961" s="50"/>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spans="1:26" ht="14.25" customHeight="1">
      <c r="A962" s="50"/>
      <c r="B962" s="50"/>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spans="1:26" ht="14.25" customHeight="1">
      <c r="A963" s="50"/>
      <c r="B963" s="50"/>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spans="1:26" ht="14.25" customHeight="1">
      <c r="A964" s="50"/>
      <c r="B964" s="50"/>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spans="1:26" ht="14.25" customHeight="1">
      <c r="A965" s="50"/>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spans="1:26" ht="14.25" customHeight="1">
      <c r="A966" s="50"/>
      <c r="B966" s="50"/>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spans="1:26" ht="14.25" customHeight="1">
      <c r="A967" s="50"/>
      <c r="B967" s="50"/>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spans="1:26" ht="14.25" customHeight="1">
      <c r="A968" s="50"/>
      <c r="B968" s="50"/>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spans="1:26" ht="14.25" customHeight="1">
      <c r="A969" s="50"/>
      <c r="B969" s="50"/>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spans="1:26" ht="14.25" customHeight="1">
      <c r="A970" s="50"/>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spans="1:26" ht="14.25" customHeight="1">
      <c r="A971" s="50"/>
      <c r="B971" s="50"/>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spans="1:26" ht="14.25" customHeight="1">
      <c r="A972" s="50"/>
      <c r="B972" s="50"/>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spans="1:26" ht="14.25" customHeight="1">
      <c r="A973" s="50"/>
      <c r="B973" s="50"/>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spans="1:26" ht="14.25" customHeight="1">
      <c r="A974" s="50"/>
      <c r="B974" s="50"/>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spans="1:26" ht="14.25" customHeight="1">
      <c r="A975" s="50"/>
      <c r="B975" s="50"/>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spans="1:26" ht="14.25" customHeight="1">
      <c r="A976" s="50"/>
      <c r="B976" s="50"/>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spans="1:26" ht="14.25" customHeight="1">
      <c r="A977" s="50"/>
      <c r="B977" s="50"/>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spans="1:26" ht="14.25" customHeight="1">
      <c r="A978" s="50"/>
      <c r="B978" s="50"/>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spans="1:26" ht="14.25" customHeight="1">
      <c r="A979" s="50"/>
      <c r="B979" s="50"/>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spans="1:26" ht="14.25" customHeight="1">
      <c r="A980" s="50"/>
      <c r="B980" s="50"/>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spans="1:26" ht="14.25" customHeight="1">
      <c r="A981" s="50"/>
      <c r="B981" s="50"/>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spans="1:26" ht="14.25" customHeight="1">
      <c r="A982" s="50"/>
      <c r="B982" s="50"/>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spans="1:26" ht="14.25" customHeight="1">
      <c r="A983" s="50"/>
      <c r="B983" s="50"/>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spans="1:26" ht="14.25" customHeight="1">
      <c r="A984" s="50"/>
      <c r="B984" s="50"/>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spans="1:26" ht="14.25" customHeight="1">
      <c r="A985" s="50"/>
      <c r="B985" s="50"/>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spans="1:26" ht="14.25" customHeight="1">
      <c r="A986" s="50"/>
      <c r="B986" s="50"/>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spans="1:26" ht="14.25" customHeight="1">
      <c r="A987" s="50"/>
      <c r="B987" s="50"/>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spans="1:26" ht="14.25" customHeight="1">
      <c r="A988" s="50"/>
      <c r="B988" s="50"/>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spans="1:26" ht="14.25" customHeight="1">
      <c r="A989" s="50"/>
      <c r="B989" s="50"/>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spans="1:26" ht="14.25" customHeight="1">
      <c r="A990" s="50"/>
      <c r="B990" s="50"/>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spans="1:26" ht="14.25" customHeight="1">
      <c r="A991" s="50"/>
      <c r="B991" s="50"/>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spans="1:26" ht="14.25" customHeight="1">
      <c r="A992" s="50"/>
      <c r="B992" s="50"/>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spans="1:26" ht="14.25" customHeight="1">
      <c r="A993" s="50"/>
      <c r="B993" s="50"/>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spans="1:26" ht="14.25" customHeight="1">
      <c r="A994" s="50"/>
      <c r="B994" s="50"/>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spans="1:26" ht="14.25" customHeight="1">
      <c r="A995" s="50"/>
      <c r="B995" s="50"/>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spans="1:26" ht="14.25" customHeight="1">
      <c r="A996" s="50"/>
      <c r="B996" s="50"/>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spans="1:26" ht="14.25" customHeight="1">
      <c r="A997" s="50"/>
      <c r="B997" s="50"/>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spans="1:26" ht="14.25" customHeight="1">
      <c r="A998" s="50"/>
      <c r="B998" s="50"/>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spans="1:26" ht="14.25" customHeight="1">
      <c r="A999" s="50"/>
      <c r="B999" s="50"/>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spans="1:26" ht="14.25" customHeight="1">
      <c r="A1000" s="50"/>
      <c r="B1000" s="50"/>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2">
    <mergeCell ref="A10:A13"/>
    <mergeCell ref="B10:N1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CO1000"/>
  <sheetViews>
    <sheetView showGridLines="0" topLeftCell="A19" zoomScale="90" zoomScaleNormal="90" workbookViewId="0">
      <selection activeCell="J47" sqref="J47"/>
    </sheetView>
  </sheetViews>
  <sheetFormatPr defaultColWidth="12.5703125" defaultRowHeight="15" customHeight="1"/>
  <cols>
    <col min="1" max="1" width="8.5703125" customWidth="1"/>
    <col min="2" max="2" width="2.42578125" customWidth="1"/>
    <col min="3" max="10" width="8.5703125" customWidth="1"/>
    <col min="11" max="11" width="12.85546875" customWidth="1"/>
    <col min="12" max="12" width="14" customWidth="1"/>
    <col min="13" max="13" width="14.42578125" customWidth="1"/>
    <col min="14" max="17" width="8.5703125" customWidth="1"/>
    <col min="18" max="18" width="2.42578125" customWidth="1"/>
    <col min="19" max="19" width="8.5703125" customWidth="1"/>
    <col min="20" max="20" width="2.42578125" customWidth="1"/>
    <col min="21" max="35" width="8.5703125" customWidth="1"/>
    <col min="36" max="36" width="2.42578125" customWidth="1"/>
    <col min="37" max="37" width="8.5703125" customWidth="1"/>
    <col min="38" max="38" width="2.42578125" customWidth="1"/>
    <col min="39" max="53" width="8.5703125" customWidth="1"/>
    <col min="54" max="54" width="2.42578125" customWidth="1"/>
    <col min="55" max="55" width="8.5703125" customWidth="1"/>
    <col min="56" max="56" width="2.42578125" customWidth="1"/>
    <col min="57" max="71" width="8.5703125" customWidth="1"/>
    <col min="72" max="72" width="2.42578125" customWidth="1"/>
    <col min="73" max="73" width="8.5703125" customWidth="1"/>
    <col min="74" max="74" width="2.42578125" customWidth="1"/>
    <col min="75" max="86" width="8.5703125" customWidth="1"/>
    <col min="87" max="87" width="11.42578125" customWidth="1"/>
    <col min="88" max="89" width="8.5703125" customWidth="1"/>
    <col min="90" max="90" width="2.42578125" customWidth="1"/>
    <col min="91" max="93" width="8.5703125" customWidth="1"/>
  </cols>
  <sheetData>
    <row r="1" spans="1:93" ht="6.75" customHeight="1"/>
    <row r="2" spans="1:93" ht="14.25" customHeight="1"/>
    <row r="3" spans="1:93" ht="14.25" customHeight="1">
      <c r="B3" s="267" t="s">
        <v>825</v>
      </c>
      <c r="C3" s="279"/>
      <c r="D3" s="279"/>
      <c r="E3" s="279"/>
      <c r="F3" s="279"/>
      <c r="G3" s="279"/>
      <c r="H3" s="279"/>
      <c r="I3" s="279"/>
      <c r="J3" s="279"/>
      <c r="K3" s="279"/>
      <c r="L3" s="279"/>
      <c r="M3" s="279"/>
      <c r="N3" s="279"/>
      <c r="O3" s="279"/>
      <c r="P3" s="279"/>
      <c r="Q3" s="279"/>
      <c r="R3" s="279"/>
      <c r="T3" s="267" t="s">
        <v>826</v>
      </c>
      <c r="U3" s="279"/>
      <c r="V3" s="279"/>
      <c r="W3" s="279"/>
      <c r="X3" s="279"/>
      <c r="Y3" s="279"/>
      <c r="Z3" s="279"/>
      <c r="AA3" s="279"/>
      <c r="AB3" s="279"/>
      <c r="AC3" s="279"/>
      <c r="AD3" s="279"/>
      <c r="AE3" s="279"/>
      <c r="AF3" s="279"/>
      <c r="AG3" s="279"/>
      <c r="AH3" s="279"/>
      <c r="AI3" s="279"/>
      <c r="AJ3" s="279"/>
      <c r="AL3" s="267" t="s">
        <v>827</v>
      </c>
      <c r="AM3" s="279"/>
      <c r="AN3" s="279"/>
      <c r="AO3" s="279"/>
      <c r="AP3" s="279"/>
      <c r="AQ3" s="279"/>
      <c r="AR3" s="279"/>
      <c r="AS3" s="279"/>
      <c r="AT3" s="279"/>
      <c r="AU3" s="279"/>
      <c r="AV3" s="279"/>
      <c r="AW3" s="279"/>
      <c r="AX3" s="279"/>
      <c r="AY3" s="279"/>
      <c r="AZ3" s="279"/>
      <c r="BA3" s="279"/>
      <c r="BB3" s="279"/>
      <c r="BD3" s="267" t="s">
        <v>611</v>
      </c>
      <c r="BE3" s="279"/>
      <c r="BF3" s="279"/>
      <c r="BG3" s="279"/>
      <c r="BH3" s="279"/>
      <c r="BI3" s="279"/>
      <c r="BJ3" s="279"/>
      <c r="BK3" s="279"/>
      <c r="BL3" s="279"/>
      <c r="BM3" s="279"/>
      <c r="BN3" s="279"/>
      <c r="BO3" s="279"/>
      <c r="BP3" s="279"/>
      <c r="BQ3" s="279"/>
      <c r="BR3" s="279"/>
      <c r="BS3" s="279"/>
      <c r="BT3" s="279"/>
      <c r="BV3" s="267" t="s">
        <v>828</v>
      </c>
      <c r="BW3" s="279"/>
      <c r="BX3" s="279"/>
      <c r="BY3" s="279"/>
      <c r="BZ3" s="279"/>
      <c r="CA3" s="279"/>
      <c r="CB3" s="279"/>
      <c r="CC3" s="279"/>
      <c r="CD3" s="279"/>
      <c r="CE3" s="279"/>
      <c r="CF3" s="279"/>
      <c r="CG3" s="279"/>
      <c r="CH3" s="279"/>
      <c r="CI3" s="279"/>
      <c r="CJ3" s="279"/>
      <c r="CK3" s="279"/>
      <c r="CL3" s="279"/>
      <c r="CM3" s="279"/>
      <c r="CN3" s="279"/>
      <c r="CO3" s="279"/>
    </row>
    <row r="4" spans="1:93" ht="8.25" customHeight="1">
      <c r="A4" s="1"/>
      <c r="B4" s="279"/>
      <c r="C4" s="280"/>
      <c r="D4" s="280"/>
      <c r="E4" s="280"/>
      <c r="F4" s="280"/>
      <c r="G4" s="280"/>
      <c r="H4" s="280"/>
      <c r="I4" s="280"/>
      <c r="J4" s="280"/>
      <c r="K4" s="280"/>
      <c r="L4" s="280"/>
      <c r="M4" s="280"/>
      <c r="N4" s="280"/>
      <c r="O4" s="280"/>
      <c r="P4" s="280"/>
      <c r="Q4" s="280"/>
      <c r="R4" s="280"/>
      <c r="S4" s="1"/>
      <c r="T4" s="279"/>
      <c r="U4" s="280"/>
      <c r="V4" s="280"/>
      <c r="W4" s="280"/>
      <c r="X4" s="280"/>
      <c r="Y4" s="280"/>
      <c r="Z4" s="280"/>
      <c r="AA4" s="280"/>
      <c r="AB4" s="280"/>
      <c r="AC4" s="280"/>
      <c r="AD4" s="280"/>
      <c r="AE4" s="280"/>
      <c r="AF4" s="280"/>
      <c r="AG4" s="280"/>
      <c r="AH4" s="280"/>
      <c r="AI4" s="280"/>
      <c r="AJ4" s="280"/>
      <c r="AK4" s="1"/>
      <c r="AL4" s="279"/>
      <c r="AM4" s="280"/>
      <c r="AN4" s="280"/>
      <c r="AO4" s="280"/>
      <c r="AP4" s="280"/>
      <c r="AQ4" s="280"/>
      <c r="AR4" s="280"/>
      <c r="AS4" s="280"/>
      <c r="AT4" s="280"/>
      <c r="AU4" s="280"/>
      <c r="AV4" s="280"/>
      <c r="AW4" s="280"/>
      <c r="AX4" s="280"/>
      <c r="AY4" s="280"/>
      <c r="AZ4" s="280"/>
      <c r="BA4" s="280"/>
      <c r="BB4" s="280"/>
      <c r="BC4" s="1"/>
      <c r="BD4" s="279"/>
      <c r="BE4" s="280"/>
      <c r="BF4" s="280"/>
      <c r="BG4" s="280"/>
      <c r="BH4" s="280"/>
      <c r="BI4" s="280"/>
      <c r="BJ4" s="280"/>
      <c r="BK4" s="280"/>
      <c r="BL4" s="280"/>
      <c r="BM4" s="280"/>
      <c r="BN4" s="280"/>
      <c r="BO4" s="280"/>
      <c r="BP4" s="280"/>
      <c r="BQ4" s="280"/>
      <c r="BR4" s="280"/>
      <c r="BS4" s="280"/>
      <c r="BT4" s="280"/>
      <c r="BU4" s="1"/>
      <c r="BV4" s="279"/>
      <c r="BW4" s="280"/>
      <c r="BX4" s="280"/>
      <c r="BY4" s="280"/>
      <c r="BZ4" s="280"/>
      <c r="CA4" s="280"/>
      <c r="CB4" s="280"/>
      <c r="CC4" s="280"/>
      <c r="CD4" s="280"/>
      <c r="CE4" s="280"/>
      <c r="CF4" s="280"/>
      <c r="CG4" s="280"/>
      <c r="CH4" s="280"/>
      <c r="CI4" s="280"/>
      <c r="CJ4" s="280"/>
      <c r="CK4" s="280"/>
      <c r="CL4" s="280"/>
      <c r="CM4" s="280"/>
      <c r="CN4" s="280"/>
      <c r="CO4" s="280"/>
    </row>
    <row r="5" spans="1:93" ht="14.25" customHeight="1">
      <c r="A5" s="127"/>
      <c r="B5" s="279"/>
      <c r="C5" s="280"/>
      <c r="D5" s="280"/>
      <c r="E5" s="280"/>
      <c r="F5" s="280"/>
      <c r="G5" s="280"/>
      <c r="H5" s="280"/>
      <c r="I5" s="280"/>
      <c r="J5" s="280"/>
      <c r="K5" s="280"/>
      <c r="L5" s="280"/>
      <c r="M5" s="280"/>
      <c r="N5" s="280"/>
      <c r="O5" s="280"/>
      <c r="P5" s="280"/>
      <c r="Q5" s="280"/>
      <c r="R5" s="280"/>
      <c r="S5" s="127"/>
      <c r="T5" s="279"/>
      <c r="U5" s="280"/>
      <c r="V5" s="280"/>
      <c r="W5" s="280"/>
      <c r="X5" s="280"/>
      <c r="Y5" s="280"/>
      <c r="Z5" s="280"/>
      <c r="AA5" s="280"/>
      <c r="AB5" s="280"/>
      <c r="AC5" s="280"/>
      <c r="AD5" s="280"/>
      <c r="AE5" s="280"/>
      <c r="AF5" s="280"/>
      <c r="AG5" s="280"/>
      <c r="AH5" s="280"/>
      <c r="AI5" s="280"/>
      <c r="AJ5" s="280"/>
      <c r="AK5" s="127"/>
      <c r="AL5" s="279"/>
      <c r="AM5" s="280"/>
      <c r="AN5" s="280"/>
      <c r="AO5" s="280"/>
      <c r="AP5" s="280"/>
      <c r="AQ5" s="280"/>
      <c r="AR5" s="280"/>
      <c r="AS5" s="280"/>
      <c r="AT5" s="280"/>
      <c r="AU5" s="280"/>
      <c r="AV5" s="280"/>
      <c r="AW5" s="280"/>
      <c r="AX5" s="280"/>
      <c r="AY5" s="280"/>
      <c r="AZ5" s="280"/>
      <c r="BA5" s="280"/>
      <c r="BB5" s="280"/>
      <c r="BC5" s="127"/>
      <c r="BD5" s="279"/>
      <c r="BE5" s="280"/>
      <c r="BF5" s="280"/>
      <c r="BG5" s="280"/>
      <c r="BH5" s="280"/>
      <c r="BI5" s="280"/>
      <c r="BJ5" s="280"/>
      <c r="BK5" s="280"/>
      <c r="BL5" s="280"/>
      <c r="BM5" s="280"/>
      <c r="BN5" s="280"/>
      <c r="BO5" s="280"/>
      <c r="BP5" s="280"/>
      <c r="BQ5" s="280"/>
      <c r="BR5" s="280"/>
      <c r="BS5" s="280"/>
      <c r="BT5" s="280"/>
      <c r="BU5" s="127"/>
      <c r="BV5" s="279"/>
      <c r="BW5" s="280"/>
      <c r="BX5" s="280"/>
      <c r="BY5" s="280"/>
      <c r="BZ5" s="280"/>
      <c r="CA5" s="280"/>
      <c r="CB5" s="280"/>
      <c r="CC5" s="280"/>
      <c r="CD5" s="280"/>
      <c r="CE5" s="280"/>
      <c r="CF5" s="280"/>
      <c r="CG5" s="280"/>
      <c r="CH5" s="280"/>
      <c r="CI5" s="280"/>
      <c r="CJ5" s="280"/>
      <c r="CK5" s="280"/>
      <c r="CL5" s="280"/>
      <c r="CM5" s="280"/>
      <c r="CN5" s="280"/>
      <c r="CO5" s="280"/>
    </row>
    <row r="6" spans="1:93" ht="4.5" customHeight="1">
      <c r="A6" s="127"/>
      <c r="B6" s="279"/>
      <c r="C6" s="280"/>
      <c r="D6" s="280"/>
      <c r="E6" s="280"/>
      <c r="F6" s="280"/>
      <c r="G6" s="280"/>
      <c r="H6" s="280"/>
      <c r="I6" s="280"/>
      <c r="J6" s="280"/>
      <c r="K6" s="280"/>
      <c r="L6" s="280"/>
      <c r="M6" s="280"/>
      <c r="N6" s="280"/>
      <c r="O6" s="280"/>
      <c r="P6" s="280"/>
      <c r="Q6" s="280"/>
      <c r="R6" s="280"/>
      <c r="S6" s="127"/>
      <c r="T6" s="279"/>
      <c r="U6" s="280"/>
      <c r="V6" s="280"/>
      <c r="W6" s="280"/>
      <c r="X6" s="280"/>
      <c r="Y6" s="280"/>
      <c r="Z6" s="280"/>
      <c r="AA6" s="280"/>
      <c r="AB6" s="280"/>
      <c r="AC6" s="280"/>
      <c r="AD6" s="280"/>
      <c r="AE6" s="280"/>
      <c r="AF6" s="280"/>
      <c r="AG6" s="280"/>
      <c r="AH6" s="280"/>
      <c r="AI6" s="280"/>
      <c r="AJ6" s="280"/>
      <c r="AK6" s="127"/>
      <c r="AL6" s="279"/>
      <c r="AM6" s="280"/>
      <c r="AN6" s="280"/>
      <c r="AO6" s="280"/>
      <c r="AP6" s="280"/>
      <c r="AQ6" s="280"/>
      <c r="AR6" s="280"/>
      <c r="AS6" s="280"/>
      <c r="AT6" s="280"/>
      <c r="AU6" s="280"/>
      <c r="AV6" s="280"/>
      <c r="AW6" s="280"/>
      <c r="AX6" s="280"/>
      <c r="AY6" s="280"/>
      <c r="AZ6" s="280"/>
      <c r="BA6" s="280"/>
      <c r="BB6" s="280"/>
      <c r="BC6" s="127"/>
      <c r="BD6" s="279"/>
      <c r="BE6" s="280"/>
      <c r="BF6" s="280"/>
      <c r="BG6" s="280"/>
      <c r="BH6" s="280"/>
      <c r="BI6" s="280"/>
      <c r="BJ6" s="280"/>
      <c r="BK6" s="280"/>
      <c r="BL6" s="280"/>
      <c r="BM6" s="280"/>
      <c r="BN6" s="280"/>
      <c r="BO6" s="280"/>
      <c r="BP6" s="280"/>
      <c r="BQ6" s="280"/>
      <c r="BR6" s="280"/>
      <c r="BS6" s="280"/>
      <c r="BT6" s="280"/>
      <c r="BU6" s="127"/>
      <c r="BV6" s="279"/>
      <c r="BW6" s="280"/>
      <c r="BX6" s="280"/>
      <c r="BY6" s="280"/>
      <c r="BZ6" s="280"/>
      <c r="CA6" s="280"/>
      <c r="CB6" s="280"/>
      <c r="CC6" s="280"/>
      <c r="CD6" s="280"/>
      <c r="CE6" s="280"/>
      <c r="CF6" s="280"/>
      <c r="CG6" s="280"/>
      <c r="CH6" s="280"/>
      <c r="CI6" s="280"/>
      <c r="CJ6" s="280"/>
      <c r="CK6" s="280"/>
      <c r="CL6" s="280"/>
      <c r="CM6" s="280"/>
      <c r="CN6" s="280"/>
      <c r="CO6" s="280"/>
    </row>
    <row r="7" spans="1:93" ht="5.25" customHeight="1">
      <c r="A7" s="50"/>
      <c r="B7" s="268" t="s">
        <v>829</v>
      </c>
      <c r="C7" s="279"/>
      <c r="D7" s="279"/>
      <c r="E7" s="279"/>
      <c r="F7" s="279"/>
      <c r="G7" s="279"/>
      <c r="H7" s="279"/>
      <c r="I7" s="279"/>
      <c r="J7" s="279"/>
      <c r="K7" s="279"/>
      <c r="L7" s="279"/>
      <c r="M7" s="279"/>
      <c r="N7" s="279"/>
      <c r="O7" s="279"/>
      <c r="P7" s="279"/>
      <c r="Q7" s="279"/>
      <c r="R7" s="279"/>
      <c r="S7" s="50"/>
      <c r="T7" s="268" t="s">
        <v>830</v>
      </c>
      <c r="U7" s="279"/>
      <c r="V7" s="279"/>
      <c r="W7" s="279"/>
      <c r="X7" s="279"/>
      <c r="Y7" s="279"/>
      <c r="Z7" s="279"/>
      <c r="AA7" s="279"/>
      <c r="AB7" s="279"/>
      <c r="AC7" s="279"/>
      <c r="AD7" s="279"/>
      <c r="AE7" s="279"/>
      <c r="AF7" s="279"/>
      <c r="AG7" s="279"/>
      <c r="AH7" s="279"/>
      <c r="AI7" s="279"/>
      <c r="AJ7" s="279"/>
      <c r="AK7" s="50"/>
      <c r="AL7" s="268" t="s">
        <v>831</v>
      </c>
      <c r="AM7" s="279"/>
      <c r="AN7" s="279"/>
      <c r="AO7" s="279"/>
      <c r="AP7" s="279"/>
      <c r="AQ7" s="279"/>
      <c r="AR7" s="279"/>
      <c r="AS7" s="279"/>
      <c r="AT7" s="279"/>
      <c r="AU7" s="279"/>
      <c r="AV7" s="279"/>
      <c r="AW7" s="279"/>
      <c r="AX7" s="279"/>
      <c r="AY7" s="279"/>
      <c r="AZ7" s="279"/>
      <c r="BA7" s="279"/>
      <c r="BB7" s="279"/>
      <c r="BC7" s="50"/>
      <c r="BD7" s="268" t="s">
        <v>832</v>
      </c>
      <c r="BE7" s="279"/>
      <c r="BF7" s="279"/>
      <c r="BG7" s="279"/>
      <c r="BH7" s="279"/>
      <c r="BI7" s="279"/>
      <c r="BJ7" s="279"/>
      <c r="BK7" s="279"/>
      <c r="BL7" s="279"/>
      <c r="BM7" s="279"/>
      <c r="BN7" s="279"/>
      <c r="BO7" s="279"/>
      <c r="BP7" s="279"/>
      <c r="BQ7" s="279"/>
      <c r="BR7" s="279"/>
      <c r="BS7" s="279"/>
      <c r="BT7" s="279"/>
      <c r="BU7" s="50"/>
      <c r="BV7" s="268" t="s">
        <v>833</v>
      </c>
      <c r="BW7" s="279"/>
      <c r="BX7" s="279"/>
      <c r="BY7" s="279"/>
      <c r="BZ7" s="279"/>
      <c r="CA7" s="279"/>
      <c r="CB7" s="279"/>
      <c r="CC7" s="279"/>
      <c r="CD7" s="279"/>
      <c r="CE7" s="279"/>
      <c r="CF7" s="279"/>
      <c r="CG7" s="279"/>
      <c r="CH7" s="279"/>
      <c r="CI7" s="279"/>
      <c r="CJ7" s="279"/>
      <c r="CK7" s="279"/>
      <c r="CL7" s="279"/>
      <c r="CM7" s="279"/>
      <c r="CN7" s="279"/>
      <c r="CO7" s="279"/>
    </row>
    <row r="8" spans="1:93" ht="14.25" customHeight="1">
      <c r="A8" s="50"/>
      <c r="B8" s="279"/>
      <c r="C8" s="280"/>
      <c r="D8" s="280"/>
      <c r="E8" s="280"/>
      <c r="F8" s="280"/>
      <c r="G8" s="280"/>
      <c r="H8" s="280"/>
      <c r="I8" s="280"/>
      <c r="J8" s="280"/>
      <c r="K8" s="280"/>
      <c r="L8" s="280"/>
      <c r="M8" s="280"/>
      <c r="N8" s="280"/>
      <c r="O8" s="280"/>
      <c r="P8" s="280"/>
      <c r="Q8" s="280"/>
      <c r="R8" s="280"/>
      <c r="S8" s="50"/>
      <c r="T8" s="279"/>
      <c r="U8" s="280"/>
      <c r="V8" s="280"/>
      <c r="W8" s="280"/>
      <c r="X8" s="280"/>
      <c r="Y8" s="280"/>
      <c r="Z8" s="280"/>
      <c r="AA8" s="280"/>
      <c r="AB8" s="280"/>
      <c r="AC8" s="280"/>
      <c r="AD8" s="280"/>
      <c r="AE8" s="280"/>
      <c r="AF8" s="280"/>
      <c r="AG8" s="280"/>
      <c r="AH8" s="280"/>
      <c r="AI8" s="280"/>
      <c r="AJ8" s="280"/>
      <c r="AK8" s="50"/>
      <c r="AL8" s="279"/>
      <c r="AM8" s="280"/>
      <c r="AN8" s="280"/>
      <c r="AO8" s="280"/>
      <c r="AP8" s="280"/>
      <c r="AQ8" s="280"/>
      <c r="AR8" s="280"/>
      <c r="AS8" s="280"/>
      <c r="AT8" s="280"/>
      <c r="AU8" s="280"/>
      <c r="AV8" s="280"/>
      <c r="AW8" s="280"/>
      <c r="AX8" s="280"/>
      <c r="AY8" s="280"/>
      <c r="AZ8" s="280"/>
      <c r="BA8" s="280"/>
      <c r="BB8" s="280"/>
      <c r="BC8" s="50"/>
      <c r="BD8" s="279"/>
      <c r="BE8" s="280"/>
      <c r="BF8" s="280"/>
      <c r="BG8" s="280"/>
      <c r="BH8" s="280"/>
      <c r="BI8" s="280"/>
      <c r="BJ8" s="280"/>
      <c r="BK8" s="280"/>
      <c r="BL8" s="280"/>
      <c r="BM8" s="280"/>
      <c r="BN8" s="280"/>
      <c r="BO8" s="280"/>
      <c r="BP8" s="280"/>
      <c r="BQ8" s="280"/>
      <c r="BR8" s="280"/>
      <c r="BS8" s="280"/>
      <c r="BT8" s="280"/>
      <c r="BU8" s="50"/>
      <c r="BV8" s="279"/>
      <c r="BW8" s="280"/>
      <c r="BX8" s="280"/>
      <c r="BY8" s="280"/>
      <c r="BZ8" s="280"/>
      <c r="CA8" s="280"/>
      <c r="CB8" s="280"/>
      <c r="CC8" s="280"/>
      <c r="CD8" s="280"/>
      <c r="CE8" s="280"/>
      <c r="CF8" s="280"/>
      <c r="CG8" s="280"/>
      <c r="CH8" s="280"/>
      <c r="CI8" s="280"/>
      <c r="CJ8" s="280"/>
      <c r="CK8" s="280"/>
      <c r="CL8" s="280"/>
      <c r="CM8" s="280"/>
      <c r="CN8" s="280"/>
      <c r="CO8" s="280"/>
    </row>
    <row r="9" spans="1:93" ht="14.25" customHeight="1">
      <c r="A9" s="50"/>
      <c r="B9" s="279"/>
      <c r="C9" s="280"/>
      <c r="D9" s="280"/>
      <c r="E9" s="280"/>
      <c r="F9" s="280"/>
      <c r="G9" s="280"/>
      <c r="H9" s="280"/>
      <c r="I9" s="280"/>
      <c r="J9" s="280"/>
      <c r="K9" s="280"/>
      <c r="L9" s="280"/>
      <c r="M9" s="280"/>
      <c r="N9" s="280"/>
      <c r="O9" s="280"/>
      <c r="P9" s="280"/>
      <c r="Q9" s="280"/>
      <c r="R9" s="280"/>
      <c r="S9" s="50"/>
      <c r="T9" s="279"/>
      <c r="U9" s="280"/>
      <c r="V9" s="280"/>
      <c r="W9" s="280"/>
      <c r="X9" s="280"/>
      <c r="Y9" s="280"/>
      <c r="Z9" s="280"/>
      <c r="AA9" s="280"/>
      <c r="AB9" s="280"/>
      <c r="AC9" s="280"/>
      <c r="AD9" s="280"/>
      <c r="AE9" s="280"/>
      <c r="AF9" s="280"/>
      <c r="AG9" s="280"/>
      <c r="AH9" s="280"/>
      <c r="AI9" s="280"/>
      <c r="AJ9" s="280"/>
      <c r="AK9" s="50"/>
      <c r="AL9" s="279"/>
      <c r="AM9" s="280"/>
      <c r="AN9" s="280"/>
      <c r="AO9" s="280"/>
      <c r="AP9" s="280"/>
      <c r="AQ9" s="280"/>
      <c r="AR9" s="280"/>
      <c r="AS9" s="280"/>
      <c r="AT9" s="280"/>
      <c r="AU9" s="280"/>
      <c r="AV9" s="280"/>
      <c r="AW9" s="280"/>
      <c r="AX9" s="280"/>
      <c r="AY9" s="280"/>
      <c r="AZ9" s="280"/>
      <c r="BA9" s="280"/>
      <c r="BB9" s="280"/>
      <c r="BC9" s="50"/>
      <c r="BD9" s="279"/>
      <c r="BE9" s="280"/>
      <c r="BF9" s="280"/>
      <c r="BG9" s="280"/>
      <c r="BH9" s="280"/>
      <c r="BI9" s="280"/>
      <c r="BJ9" s="280"/>
      <c r="BK9" s="280"/>
      <c r="BL9" s="280"/>
      <c r="BM9" s="280"/>
      <c r="BN9" s="280"/>
      <c r="BO9" s="280"/>
      <c r="BP9" s="280"/>
      <c r="BQ9" s="280"/>
      <c r="BR9" s="280"/>
      <c r="BS9" s="280"/>
      <c r="BT9" s="280"/>
      <c r="BU9" s="50"/>
      <c r="BV9" s="279"/>
      <c r="BW9" s="280"/>
      <c r="BX9" s="280"/>
      <c r="BY9" s="280"/>
      <c r="BZ9" s="280"/>
      <c r="CA9" s="280"/>
      <c r="CB9" s="280"/>
      <c r="CC9" s="280"/>
      <c r="CD9" s="280"/>
      <c r="CE9" s="280"/>
      <c r="CF9" s="280"/>
      <c r="CG9" s="280"/>
      <c r="CH9" s="280"/>
      <c r="CI9" s="280"/>
      <c r="CJ9" s="280"/>
      <c r="CK9" s="280"/>
      <c r="CL9" s="280"/>
      <c r="CM9" s="280"/>
      <c r="CN9" s="280"/>
      <c r="CO9" s="280"/>
    </row>
    <row r="10" spans="1:93" ht="5.25" customHeight="1">
      <c r="A10" s="50"/>
      <c r="B10" s="279"/>
      <c r="C10" s="280"/>
      <c r="D10" s="280"/>
      <c r="E10" s="280"/>
      <c r="F10" s="280"/>
      <c r="G10" s="280"/>
      <c r="H10" s="280"/>
      <c r="I10" s="280"/>
      <c r="J10" s="280"/>
      <c r="K10" s="280"/>
      <c r="L10" s="280"/>
      <c r="M10" s="280"/>
      <c r="N10" s="280"/>
      <c r="O10" s="280"/>
      <c r="P10" s="280"/>
      <c r="Q10" s="280"/>
      <c r="R10" s="280"/>
      <c r="S10" s="50"/>
      <c r="T10" s="279"/>
      <c r="U10" s="280"/>
      <c r="V10" s="280"/>
      <c r="W10" s="280"/>
      <c r="X10" s="280"/>
      <c r="Y10" s="280"/>
      <c r="Z10" s="280"/>
      <c r="AA10" s="280"/>
      <c r="AB10" s="280"/>
      <c r="AC10" s="280"/>
      <c r="AD10" s="280"/>
      <c r="AE10" s="280"/>
      <c r="AF10" s="280"/>
      <c r="AG10" s="280"/>
      <c r="AH10" s="280"/>
      <c r="AI10" s="280"/>
      <c r="AJ10" s="280"/>
      <c r="AK10" s="50"/>
      <c r="AL10" s="279"/>
      <c r="AM10" s="280"/>
      <c r="AN10" s="280"/>
      <c r="AO10" s="280"/>
      <c r="AP10" s="280"/>
      <c r="AQ10" s="280"/>
      <c r="AR10" s="280"/>
      <c r="AS10" s="280"/>
      <c r="AT10" s="280"/>
      <c r="AU10" s="280"/>
      <c r="AV10" s="280"/>
      <c r="AW10" s="280"/>
      <c r="AX10" s="280"/>
      <c r="AY10" s="280"/>
      <c r="AZ10" s="280"/>
      <c r="BA10" s="280"/>
      <c r="BB10" s="280"/>
      <c r="BC10" s="50"/>
      <c r="BD10" s="279"/>
      <c r="BE10" s="280"/>
      <c r="BF10" s="280"/>
      <c r="BG10" s="280"/>
      <c r="BH10" s="280"/>
      <c r="BI10" s="280"/>
      <c r="BJ10" s="280"/>
      <c r="BK10" s="280"/>
      <c r="BL10" s="280"/>
      <c r="BM10" s="280"/>
      <c r="BN10" s="280"/>
      <c r="BO10" s="280"/>
      <c r="BP10" s="280"/>
      <c r="BQ10" s="280"/>
      <c r="BR10" s="280"/>
      <c r="BS10" s="280"/>
      <c r="BT10" s="280"/>
      <c r="BU10" s="50"/>
      <c r="BV10" s="279"/>
      <c r="BW10" s="280"/>
      <c r="BX10" s="280"/>
      <c r="BY10" s="280"/>
      <c r="BZ10" s="280"/>
      <c r="CA10" s="280"/>
      <c r="CB10" s="280"/>
      <c r="CC10" s="280"/>
      <c r="CD10" s="280"/>
      <c r="CE10" s="280"/>
      <c r="CF10" s="280"/>
      <c r="CG10" s="280"/>
      <c r="CH10" s="280"/>
      <c r="CI10" s="280"/>
      <c r="CJ10" s="280"/>
      <c r="CK10" s="280"/>
      <c r="CL10" s="280"/>
      <c r="CM10" s="280"/>
      <c r="CN10" s="280"/>
      <c r="CO10" s="280"/>
    </row>
    <row r="11" spans="1:93" ht="14.25" customHeight="1">
      <c r="A11" s="1"/>
      <c r="B11" s="140"/>
      <c r="C11" s="140"/>
      <c r="D11" s="140"/>
      <c r="E11" s="140"/>
      <c r="F11" s="140"/>
      <c r="G11" s="140"/>
      <c r="H11" s="140"/>
      <c r="I11" s="140"/>
      <c r="J11" s="140"/>
      <c r="K11" s="140"/>
      <c r="L11" s="140"/>
      <c r="M11" s="140"/>
      <c r="N11" s="140"/>
      <c r="O11" s="140"/>
      <c r="P11" s="140"/>
      <c r="Q11" s="140"/>
      <c r="R11" s="140"/>
      <c r="S11" s="1"/>
      <c r="T11" s="140"/>
      <c r="U11" s="180"/>
      <c r="V11" s="140"/>
      <c r="W11" s="140"/>
      <c r="X11" s="140"/>
      <c r="Y11" s="140"/>
      <c r="Z11" s="140"/>
      <c r="AA11" s="140"/>
      <c r="AB11" s="140"/>
      <c r="AC11" s="140"/>
      <c r="AD11" s="140"/>
      <c r="AE11" s="140"/>
      <c r="AF11" s="140"/>
      <c r="AG11" s="140"/>
      <c r="AH11" s="140"/>
      <c r="AI11" s="140"/>
      <c r="AJ11" s="140"/>
      <c r="AK11" s="1"/>
      <c r="AL11" s="140"/>
      <c r="AM11" s="180"/>
      <c r="AN11" s="140"/>
      <c r="AO11" s="140"/>
      <c r="AP11" s="140"/>
      <c r="AQ11" s="140"/>
      <c r="AR11" s="140"/>
      <c r="AS11" s="140"/>
      <c r="AT11" s="140"/>
      <c r="AU11" s="140"/>
      <c r="AV11" s="140"/>
      <c r="AW11" s="140"/>
      <c r="AX11" s="140"/>
      <c r="AY11" s="140"/>
      <c r="AZ11" s="140"/>
      <c r="BA11" s="140"/>
      <c r="BB11" s="140"/>
      <c r="BC11" s="1"/>
      <c r="BD11" s="140"/>
      <c r="BE11" s="180"/>
      <c r="BF11" s="140"/>
      <c r="BG11" s="140"/>
      <c r="BH11" s="140"/>
      <c r="BI11" s="140"/>
      <c r="BJ11" s="140"/>
      <c r="BK11" s="140"/>
      <c r="BL11" s="140"/>
      <c r="BM11" s="140"/>
      <c r="BN11" s="140"/>
      <c r="BO11" s="140"/>
      <c r="BP11" s="140"/>
      <c r="BQ11" s="140"/>
      <c r="BR11" s="140"/>
      <c r="BS11" s="140"/>
      <c r="BT11" s="140"/>
      <c r="BU11" s="1"/>
      <c r="BV11" s="140"/>
      <c r="BW11" s="180"/>
      <c r="BX11" s="140"/>
      <c r="BY11" s="140"/>
      <c r="BZ11" s="140"/>
      <c r="CA11" s="140"/>
      <c r="CB11" s="140"/>
      <c r="CC11" s="140"/>
      <c r="CD11" s="140"/>
      <c r="CE11" s="140"/>
      <c r="CF11" s="140"/>
      <c r="CG11" s="140"/>
      <c r="CH11" s="140"/>
      <c r="CI11" s="140"/>
      <c r="CJ11" s="140"/>
      <c r="CK11" s="140"/>
      <c r="CL11" s="140"/>
      <c r="CM11" s="140"/>
      <c r="CN11" s="140"/>
      <c r="CO11" s="140"/>
    </row>
    <row r="12" spans="1:93" ht="14.25" customHeight="1">
      <c r="A12" s="1"/>
      <c r="B12" s="140"/>
      <c r="C12" s="140"/>
      <c r="D12" s="140"/>
      <c r="E12" s="140"/>
      <c r="F12" s="140"/>
      <c r="G12" s="140"/>
      <c r="H12" s="140"/>
      <c r="I12" s="140"/>
      <c r="J12" s="140"/>
      <c r="K12" s="140"/>
      <c r="L12" s="140"/>
      <c r="M12" s="140"/>
      <c r="N12" s="140"/>
      <c r="O12" s="140"/>
      <c r="P12" s="140"/>
      <c r="Q12" s="140"/>
      <c r="R12" s="140"/>
      <c r="S12" s="1"/>
      <c r="T12" s="140"/>
      <c r="U12" s="181" t="s">
        <v>834</v>
      </c>
      <c r="V12" s="182"/>
      <c r="W12" s="182"/>
      <c r="X12" s="182"/>
      <c r="Y12" s="182"/>
      <c r="Z12" s="181" t="s">
        <v>835</v>
      </c>
      <c r="AA12" s="182"/>
      <c r="AB12" s="182"/>
      <c r="AC12" s="182"/>
      <c r="AD12" s="182"/>
      <c r="AE12" s="181" t="s">
        <v>836</v>
      </c>
      <c r="AF12" s="140"/>
      <c r="AG12" s="140"/>
      <c r="AH12" s="140"/>
      <c r="AI12" s="140"/>
      <c r="AJ12" s="140"/>
      <c r="AK12" s="1"/>
      <c r="AL12" s="140"/>
      <c r="AM12" s="183" t="s">
        <v>837</v>
      </c>
      <c r="AN12" s="140"/>
      <c r="AO12" s="140"/>
      <c r="AP12" s="140"/>
      <c r="AQ12" s="140"/>
      <c r="AR12" s="140"/>
      <c r="AS12" s="140"/>
      <c r="AT12" s="140"/>
      <c r="AU12" s="140"/>
      <c r="AV12" s="140"/>
      <c r="AW12" s="140"/>
      <c r="AX12" s="140"/>
      <c r="AY12" s="140"/>
      <c r="AZ12" s="140"/>
      <c r="BA12" s="140"/>
      <c r="BB12" s="140"/>
      <c r="BC12" s="1"/>
      <c r="BD12" s="140"/>
      <c r="BE12" s="183" t="s">
        <v>838</v>
      </c>
      <c r="BF12" s="184"/>
      <c r="BG12" s="184"/>
      <c r="BH12" s="184"/>
      <c r="BI12" s="184"/>
      <c r="BJ12" s="183" t="s">
        <v>839</v>
      </c>
      <c r="BK12" s="184"/>
      <c r="BL12" s="184"/>
      <c r="BM12" s="184"/>
      <c r="BN12" s="184"/>
      <c r="BO12" s="183" t="s">
        <v>840</v>
      </c>
      <c r="BP12" s="184"/>
      <c r="BQ12" s="184"/>
      <c r="BR12" s="184"/>
      <c r="BS12" s="140"/>
      <c r="BT12" s="140"/>
      <c r="BU12" s="1"/>
      <c r="BV12" s="140"/>
      <c r="BW12" s="180"/>
      <c r="BX12" s="140"/>
      <c r="BY12" s="140"/>
      <c r="BZ12" s="140"/>
      <c r="CA12" s="140"/>
      <c r="CB12" s="140"/>
      <c r="CC12" s="140"/>
      <c r="CD12" s="140"/>
      <c r="CE12" s="140"/>
      <c r="CF12" s="140"/>
      <c r="CG12" s="140"/>
      <c r="CH12" s="140"/>
      <c r="CI12" s="140"/>
      <c r="CJ12" s="140"/>
      <c r="CK12" s="140"/>
      <c r="CL12" s="140"/>
      <c r="CM12" s="140"/>
      <c r="CN12" s="140"/>
      <c r="CO12" s="140"/>
    </row>
    <row r="13" spans="1:93" ht="14.25" customHeight="1">
      <c r="A13" s="1"/>
      <c r="B13" s="140"/>
      <c r="C13" s="140"/>
      <c r="D13" s="140"/>
      <c r="E13" s="140"/>
      <c r="F13" s="140"/>
      <c r="G13" s="140"/>
      <c r="H13" s="140"/>
      <c r="I13" s="140"/>
      <c r="J13" s="140"/>
      <c r="K13" s="140"/>
      <c r="L13" s="140"/>
      <c r="M13" s="140"/>
      <c r="N13" s="140"/>
      <c r="O13" s="140"/>
      <c r="P13" s="140"/>
      <c r="Q13" s="140"/>
      <c r="R13" s="140"/>
      <c r="S13" s="1"/>
      <c r="T13" s="140"/>
      <c r="U13" s="185" t="s">
        <v>841</v>
      </c>
      <c r="V13" s="186"/>
      <c r="W13" s="186"/>
      <c r="X13" s="186"/>
      <c r="Y13" s="186"/>
      <c r="Z13" s="185" t="s">
        <v>841</v>
      </c>
      <c r="AA13" s="186"/>
      <c r="AB13" s="186"/>
      <c r="AC13" s="186"/>
      <c r="AD13" s="186"/>
      <c r="AE13" s="185" t="s">
        <v>841</v>
      </c>
      <c r="AF13" s="187"/>
      <c r="AG13" s="187"/>
      <c r="AH13" s="187"/>
      <c r="AI13" s="140"/>
      <c r="AJ13" s="140"/>
      <c r="AK13" s="1"/>
      <c r="AL13" s="140"/>
      <c r="AM13" s="185" t="s">
        <v>841</v>
      </c>
      <c r="AN13" s="140"/>
      <c r="AO13" s="140"/>
      <c r="AP13" s="140"/>
      <c r="AQ13" s="140"/>
      <c r="AR13" s="140"/>
      <c r="AS13" s="140"/>
      <c r="AT13" s="140"/>
      <c r="AU13" s="140"/>
      <c r="AV13" s="140"/>
      <c r="AW13" s="140"/>
      <c r="AX13" s="140"/>
      <c r="AY13" s="140"/>
      <c r="AZ13" s="140"/>
      <c r="BA13" s="140"/>
      <c r="BB13" s="140"/>
      <c r="BC13" s="1"/>
      <c r="BD13" s="140"/>
      <c r="BE13" s="271" t="s">
        <v>842</v>
      </c>
      <c r="BF13" s="279"/>
      <c r="BG13" s="279"/>
      <c r="BH13" s="279"/>
      <c r="BI13" s="188"/>
      <c r="BJ13" s="271" t="s">
        <v>843</v>
      </c>
      <c r="BK13" s="279"/>
      <c r="BL13" s="279"/>
      <c r="BM13" s="279"/>
      <c r="BN13" s="188"/>
      <c r="BO13" s="271" t="s">
        <v>844</v>
      </c>
      <c r="BP13" s="279"/>
      <c r="BQ13" s="279"/>
      <c r="BR13" s="279"/>
      <c r="BS13" s="140"/>
      <c r="BT13" s="140"/>
      <c r="BU13" s="1"/>
      <c r="BV13" s="140"/>
      <c r="BW13" s="140"/>
      <c r="BX13" s="140"/>
      <c r="BY13" s="140"/>
      <c r="BZ13" s="140"/>
      <c r="CA13" s="140"/>
      <c r="CB13" s="140"/>
      <c r="CC13" s="140"/>
      <c r="CD13" s="140"/>
      <c r="CE13" s="140"/>
      <c r="CF13" s="140"/>
      <c r="CG13" s="140"/>
      <c r="CH13" s="140"/>
      <c r="CI13" s="140"/>
      <c r="CJ13" s="140"/>
      <c r="CK13" s="140"/>
      <c r="CL13" s="140"/>
      <c r="CM13" s="140"/>
      <c r="CN13" s="140"/>
      <c r="CO13" s="140"/>
    </row>
    <row r="14" spans="1:93" ht="14.25" customHeight="1">
      <c r="A14" s="1"/>
      <c r="B14" s="140"/>
      <c r="C14" s="140"/>
      <c r="D14" s="140"/>
      <c r="E14" s="140"/>
      <c r="F14" s="140"/>
      <c r="G14" s="140"/>
      <c r="H14" s="140"/>
      <c r="I14" s="140"/>
      <c r="J14" s="140"/>
      <c r="K14" s="140"/>
      <c r="L14" s="140"/>
      <c r="M14" s="140"/>
      <c r="N14" s="140"/>
      <c r="O14" s="140"/>
      <c r="P14" s="140"/>
      <c r="Q14" s="140"/>
      <c r="R14" s="140"/>
      <c r="S14" s="1"/>
      <c r="T14" s="140"/>
      <c r="U14" s="269">
        <f>AA53</f>
        <v>8610</v>
      </c>
      <c r="V14" s="284"/>
      <c r="W14" s="270" t="s">
        <v>845</v>
      </c>
      <c r="X14" s="279"/>
      <c r="Y14" s="189"/>
      <c r="Z14" s="128">
        <f>AA58</f>
        <v>16502.5</v>
      </c>
      <c r="AA14" s="190" t="s">
        <v>846</v>
      </c>
      <c r="AB14" s="189"/>
      <c r="AC14" s="140"/>
      <c r="AD14" s="140"/>
      <c r="AE14" s="128">
        <f>AA53</f>
        <v>8610</v>
      </c>
      <c r="AF14" s="190" t="s">
        <v>847</v>
      </c>
      <c r="AG14" s="140"/>
      <c r="AH14" s="140"/>
      <c r="AI14" s="140"/>
      <c r="AJ14" s="140"/>
      <c r="AK14" s="1"/>
      <c r="AL14" s="140"/>
      <c r="AM14" s="269">
        <f>'2) Final Data'!D118</f>
        <v>14822.768128557624</v>
      </c>
      <c r="AN14" s="284"/>
      <c r="AO14" s="270" t="s">
        <v>848</v>
      </c>
      <c r="AP14" s="279"/>
      <c r="AQ14" s="140"/>
      <c r="AR14" s="140"/>
      <c r="AS14" s="140"/>
      <c r="AT14" s="140"/>
      <c r="AU14" s="140"/>
      <c r="AV14" s="140"/>
      <c r="AW14" s="140"/>
      <c r="AX14" s="140"/>
      <c r="AY14" s="140"/>
      <c r="AZ14" s="140"/>
      <c r="BA14" s="140"/>
      <c r="BB14" s="140"/>
      <c r="BC14" s="1"/>
      <c r="BD14" s="140"/>
      <c r="BE14" s="279"/>
      <c r="BF14" s="280"/>
      <c r="BG14" s="280"/>
      <c r="BH14" s="280"/>
      <c r="BI14" s="188"/>
      <c r="BJ14" s="279"/>
      <c r="BK14" s="280"/>
      <c r="BL14" s="280"/>
      <c r="BM14" s="280"/>
      <c r="BN14" s="188"/>
      <c r="BO14" s="279"/>
      <c r="BP14" s="280"/>
      <c r="BQ14" s="280"/>
      <c r="BR14" s="280"/>
      <c r="BS14" s="140"/>
      <c r="BT14" s="140"/>
      <c r="BU14" s="1"/>
      <c r="BV14" s="140"/>
      <c r="BW14" s="140"/>
      <c r="BX14" s="140"/>
      <c r="BY14" s="140"/>
      <c r="BZ14" s="140"/>
      <c r="CA14" s="140"/>
      <c r="CB14" s="140"/>
      <c r="CC14" s="140"/>
      <c r="CD14" s="140"/>
      <c r="CE14" s="140"/>
      <c r="CF14" s="140"/>
      <c r="CG14" s="140"/>
      <c r="CH14" s="140"/>
      <c r="CI14" s="140"/>
      <c r="CJ14" s="140"/>
      <c r="CK14" s="140"/>
      <c r="CL14" s="140"/>
      <c r="CM14" s="140"/>
      <c r="CN14" s="140"/>
      <c r="CO14" s="140"/>
    </row>
    <row r="15" spans="1:93" ht="14.25" customHeight="1">
      <c r="A15" s="1"/>
      <c r="B15" s="140"/>
      <c r="C15" s="140"/>
      <c r="D15" s="140"/>
      <c r="E15" s="140"/>
      <c r="F15" s="140"/>
      <c r="G15" s="140"/>
      <c r="H15" s="140"/>
      <c r="I15" s="140"/>
      <c r="J15" s="140"/>
      <c r="K15" s="140"/>
      <c r="L15" s="140"/>
      <c r="M15" s="140"/>
      <c r="N15" s="140"/>
      <c r="O15" s="140"/>
      <c r="P15" s="140"/>
      <c r="Q15" s="140"/>
      <c r="R15" s="140"/>
      <c r="S15" s="1"/>
      <c r="T15" s="140"/>
      <c r="U15" s="288"/>
      <c r="V15" s="285"/>
      <c r="W15" s="279"/>
      <c r="X15" s="280"/>
      <c r="Y15" s="189"/>
      <c r="Z15" s="128">
        <f>AA57</f>
        <v>9901.5000000000018</v>
      </c>
      <c r="AA15" s="190" t="s">
        <v>849</v>
      </c>
      <c r="AB15" s="189"/>
      <c r="AC15" s="140"/>
      <c r="AD15" s="140"/>
      <c r="AE15" s="128">
        <f>AA52</f>
        <v>8336.119999999999</v>
      </c>
      <c r="AF15" s="190" t="s">
        <v>850</v>
      </c>
      <c r="AG15" s="140"/>
      <c r="AH15" s="140"/>
      <c r="AI15" s="140"/>
      <c r="AJ15" s="140"/>
      <c r="AK15" s="1"/>
      <c r="AL15" s="140"/>
      <c r="AM15" s="288"/>
      <c r="AN15" s="285"/>
      <c r="AO15" s="279"/>
      <c r="AP15" s="280"/>
      <c r="AQ15" s="270"/>
      <c r="AR15" s="140"/>
      <c r="AS15" s="140"/>
      <c r="AT15" s="140"/>
      <c r="AU15" s="140"/>
      <c r="AV15" s="140"/>
      <c r="AW15" s="140"/>
      <c r="AX15" s="140"/>
      <c r="AY15" s="140"/>
      <c r="AZ15" s="140"/>
      <c r="BA15" s="140"/>
      <c r="BB15" s="140"/>
      <c r="BC15" s="1"/>
      <c r="BD15" s="140"/>
      <c r="BE15" s="140"/>
      <c r="BF15" s="140"/>
      <c r="BG15" s="140"/>
      <c r="BH15" s="140"/>
      <c r="BI15" s="140"/>
      <c r="BJ15" s="140"/>
      <c r="BK15" s="140"/>
      <c r="BL15" s="140"/>
      <c r="BM15" s="140"/>
      <c r="BN15" s="140"/>
      <c r="BO15" s="140"/>
      <c r="BP15" s="140"/>
      <c r="BQ15" s="140"/>
      <c r="BR15" s="140"/>
      <c r="BS15" s="140"/>
      <c r="BT15" s="140"/>
      <c r="BU15" s="1"/>
      <c r="BV15" s="140"/>
      <c r="BW15" s="140"/>
      <c r="BX15" s="140"/>
      <c r="BY15" s="140"/>
      <c r="BZ15" s="140"/>
      <c r="CA15" s="140"/>
      <c r="CB15" s="140"/>
      <c r="CC15" s="140"/>
      <c r="CD15" s="140"/>
      <c r="CE15" s="140"/>
      <c r="CF15" s="140"/>
      <c r="CG15" s="140"/>
      <c r="CH15" s="140"/>
      <c r="CI15" s="140"/>
      <c r="CJ15" s="140"/>
      <c r="CK15" s="140"/>
      <c r="CL15" s="140"/>
      <c r="CM15" s="140"/>
      <c r="CN15" s="140"/>
      <c r="CO15" s="140"/>
    </row>
    <row r="16" spans="1:93" ht="14.25" customHeight="1">
      <c r="A16" s="1"/>
      <c r="B16" s="140"/>
      <c r="C16" s="140"/>
      <c r="D16" s="140"/>
      <c r="E16" s="140"/>
      <c r="F16" s="140"/>
      <c r="G16" s="140"/>
      <c r="H16" s="140"/>
      <c r="I16" s="140"/>
      <c r="J16" s="140"/>
      <c r="K16" s="140"/>
      <c r="L16" s="140"/>
      <c r="M16" s="140"/>
      <c r="N16" s="140"/>
      <c r="O16" s="140"/>
      <c r="P16" s="140"/>
      <c r="Q16" s="140"/>
      <c r="R16" s="140"/>
      <c r="S16" s="1"/>
      <c r="T16" s="140"/>
      <c r="U16" s="289"/>
      <c r="V16" s="287"/>
      <c r="W16" s="279"/>
      <c r="X16" s="280"/>
      <c r="Y16" s="189"/>
      <c r="Z16" s="140"/>
      <c r="AA16" s="140"/>
      <c r="AB16" s="189"/>
      <c r="AC16" s="140"/>
      <c r="AD16" s="140"/>
      <c r="AE16" s="128">
        <f>AA51</f>
        <v>9020</v>
      </c>
      <c r="AF16" s="190" t="s">
        <v>851</v>
      </c>
      <c r="AG16" s="140"/>
      <c r="AH16" s="140"/>
      <c r="AI16" s="140"/>
      <c r="AJ16" s="140"/>
      <c r="AK16" s="1"/>
      <c r="AL16" s="140"/>
      <c r="AM16" s="289"/>
      <c r="AN16" s="287"/>
      <c r="AO16" s="279"/>
      <c r="AP16" s="280"/>
      <c r="AQ16" s="279"/>
      <c r="AR16" s="140"/>
      <c r="AS16" s="140"/>
      <c r="AT16" s="140"/>
      <c r="AU16" s="140"/>
      <c r="AV16" s="140"/>
      <c r="AW16" s="140"/>
      <c r="AX16" s="140"/>
      <c r="AY16" s="140"/>
      <c r="AZ16" s="140"/>
      <c r="BA16" s="140"/>
      <c r="BB16" s="140"/>
      <c r="BC16" s="1"/>
      <c r="BD16" s="140"/>
      <c r="BE16" s="140"/>
      <c r="BF16" s="140"/>
      <c r="BG16" s="140"/>
      <c r="BH16" s="140"/>
      <c r="BI16" s="140"/>
      <c r="BJ16" s="140"/>
      <c r="BK16" s="140"/>
      <c r="BL16" s="140"/>
      <c r="BM16" s="140"/>
      <c r="BN16" s="140"/>
      <c r="BO16" s="140"/>
      <c r="BP16" s="140"/>
      <c r="BQ16" s="140"/>
      <c r="BR16" s="140"/>
      <c r="BS16" s="140"/>
      <c r="BT16" s="140"/>
      <c r="BU16" s="1"/>
      <c r="BV16" s="140"/>
      <c r="BW16" s="140"/>
      <c r="BX16" s="140"/>
      <c r="BY16" s="140"/>
      <c r="BZ16" s="140"/>
      <c r="CA16" s="140"/>
      <c r="CB16" s="140"/>
      <c r="CC16" s="140"/>
      <c r="CD16" s="140"/>
      <c r="CE16" s="140"/>
      <c r="CF16" s="140"/>
      <c r="CG16" s="140"/>
      <c r="CH16" s="140"/>
      <c r="CI16" s="140"/>
      <c r="CJ16" s="140"/>
      <c r="CK16" s="140"/>
      <c r="CL16" s="140"/>
      <c r="CM16" s="140"/>
      <c r="CN16" s="140"/>
      <c r="CO16" s="140"/>
    </row>
    <row r="17" spans="1:93" ht="14.25" customHeight="1">
      <c r="A17" s="1"/>
      <c r="B17" s="140"/>
      <c r="C17" s="140"/>
      <c r="D17" s="140"/>
      <c r="E17" s="140"/>
      <c r="F17" s="140"/>
      <c r="G17" s="140"/>
      <c r="H17" s="140"/>
      <c r="I17" s="140"/>
      <c r="J17" s="140"/>
      <c r="K17" s="140"/>
      <c r="L17" s="140"/>
      <c r="M17" s="140"/>
      <c r="N17" s="140"/>
      <c r="O17" s="140"/>
      <c r="P17" s="140"/>
      <c r="Q17" s="140"/>
      <c r="R17" s="140"/>
      <c r="S17" s="1"/>
      <c r="T17" s="140"/>
      <c r="U17" s="140"/>
      <c r="V17" s="140"/>
      <c r="W17" s="140"/>
      <c r="X17" s="140"/>
      <c r="Y17" s="140"/>
      <c r="Z17" s="140"/>
      <c r="AA17" s="140"/>
      <c r="AB17" s="140"/>
      <c r="AC17" s="140"/>
      <c r="AD17" s="140"/>
      <c r="AE17" s="140"/>
      <c r="AF17" s="140"/>
      <c r="AG17" s="140"/>
      <c r="AH17" s="140"/>
      <c r="AI17" s="140"/>
      <c r="AJ17" s="140"/>
      <c r="AK17" s="1"/>
      <c r="AL17" s="140"/>
      <c r="AM17" s="140"/>
      <c r="AN17" s="140"/>
      <c r="AO17" s="140"/>
      <c r="AP17" s="140"/>
      <c r="AQ17" s="279"/>
      <c r="AR17" s="140"/>
      <c r="AS17" s="140"/>
      <c r="AT17" s="140"/>
      <c r="AU17" s="140"/>
      <c r="AV17" s="140"/>
      <c r="AW17" s="140"/>
      <c r="AX17" s="140"/>
      <c r="AY17" s="140"/>
      <c r="AZ17" s="140"/>
      <c r="BA17" s="140"/>
      <c r="BB17" s="140"/>
      <c r="BC17" s="1"/>
      <c r="BD17" s="140"/>
      <c r="BE17" s="140"/>
      <c r="BF17" s="140"/>
      <c r="BG17" s="140"/>
      <c r="BH17" s="140"/>
      <c r="BI17" s="140"/>
      <c r="BJ17" s="140"/>
      <c r="BK17" s="140"/>
      <c r="BL17" s="140"/>
      <c r="BM17" s="140"/>
      <c r="BN17" s="140"/>
      <c r="BO17" s="140"/>
      <c r="BP17" s="140"/>
      <c r="BQ17" s="140"/>
      <c r="BR17" s="140"/>
      <c r="BS17" s="140"/>
      <c r="BT17" s="140"/>
      <c r="BU17" s="1"/>
      <c r="BV17" s="140"/>
      <c r="BW17" s="140"/>
      <c r="BX17" s="140"/>
      <c r="BY17" s="140"/>
      <c r="BZ17" s="140"/>
      <c r="CA17" s="140"/>
      <c r="CB17" s="140"/>
      <c r="CC17" s="140"/>
      <c r="CD17" s="140"/>
      <c r="CE17" s="140"/>
      <c r="CF17" s="140"/>
      <c r="CG17" s="140"/>
      <c r="CH17" s="140"/>
      <c r="CI17" s="140"/>
      <c r="CJ17" s="140"/>
      <c r="CK17" s="140"/>
      <c r="CL17" s="140"/>
      <c r="CM17" s="140"/>
      <c r="CN17" s="140"/>
      <c r="CO17" s="140"/>
    </row>
    <row r="18" spans="1:93" ht="14.25" customHeight="1">
      <c r="A18" s="1"/>
      <c r="B18" s="140"/>
      <c r="C18" s="140"/>
      <c r="D18" s="140"/>
      <c r="E18" s="140"/>
      <c r="F18" s="140"/>
      <c r="G18" s="140"/>
      <c r="H18" s="140"/>
      <c r="I18" s="140"/>
      <c r="J18" s="140"/>
      <c r="K18" s="140"/>
      <c r="L18" s="140"/>
      <c r="M18" s="140"/>
      <c r="N18" s="140"/>
      <c r="O18" s="140"/>
      <c r="P18" s="140"/>
      <c r="Q18" s="140"/>
      <c r="R18" s="140"/>
      <c r="S18" s="1"/>
      <c r="T18" s="140"/>
      <c r="U18" s="140"/>
      <c r="V18" s="140"/>
      <c r="W18" s="140"/>
      <c r="X18" s="140"/>
      <c r="Y18" s="140"/>
      <c r="Z18" s="140"/>
      <c r="AA18" s="140"/>
      <c r="AB18" s="140"/>
      <c r="AC18" s="140"/>
      <c r="AD18" s="140"/>
      <c r="AE18" s="140"/>
      <c r="AF18" s="140"/>
      <c r="AG18" s="140"/>
      <c r="AH18" s="140"/>
      <c r="AI18" s="140"/>
      <c r="AJ18" s="140"/>
      <c r="AK18" s="1"/>
      <c r="AL18" s="140"/>
      <c r="AM18" s="140"/>
      <c r="AN18" s="140"/>
      <c r="AO18" s="140"/>
      <c r="AP18" s="140"/>
      <c r="AQ18" s="140"/>
      <c r="AR18" s="140"/>
      <c r="AS18" s="140"/>
      <c r="AT18" s="140"/>
      <c r="AU18" s="140"/>
      <c r="AV18" s="140"/>
      <c r="AW18" s="140"/>
      <c r="AX18" s="140"/>
      <c r="AY18" s="140"/>
      <c r="AZ18" s="140"/>
      <c r="BA18" s="140"/>
      <c r="BB18" s="140"/>
      <c r="BC18" s="1"/>
      <c r="BD18" s="140"/>
      <c r="BE18" s="140"/>
      <c r="BF18" s="140"/>
      <c r="BG18" s="140"/>
      <c r="BH18" s="140"/>
      <c r="BI18" s="140"/>
      <c r="BJ18" s="140"/>
      <c r="BK18" s="140"/>
      <c r="BL18" s="140"/>
      <c r="BM18" s="140"/>
      <c r="BN18" s="140"/>
      <c r="BO18" s="140"/>
      <c r="BP18" s="140"/>
      <c r="BQ18" s="140"/>
      <c r="BR18" s="140"/>
      <c r="BS18" s="140"/>
      <c r="BT18" s="140"/>
      <c r="BU18" s="1"/>
      <c r="BV18" s="140"/>
      <c r="BW18" s="140"/>
      <c r="BX18" s="140"/>
      <c r="BY18" s="140"/>
      <c r="BZ18" s="140"/>
      <c r="CA18" s="140"/>
      <c r="CB18" s="140"/>
      <c r="CC18" s="140"/>
      <c r="CD18" s="140"/>
      <c r="CE18" s="140"/>
      <c r="CF18" s="140"/>
      <c r="CG18" s="140"/>
      <c r="CH18" s="140"/>
      <c r="CI18" s="140"/>
      <c r="CJ18" s="140"/>
      <c r="CK18" s="140"/>
      <c r="CL18" s="140"/>
      <c r="CM18" s="140"/>
      <c r="CN18" s="140"/>
      <c r="CO18" s="140"/>
    </row>
    <row r="19" spans="1:93" ht="14.25" customHeight="1">
      <c r="A19" s="1"/>
      <c r="B19" s="140"/>
      <c r="C19" s="140"/>
      <c r="D19" s="140"/>
      <c r="E19" s="140"/>
      <c r="F19" s="140"/>
      <c r="G19" s="140"/>
      <c r="H19" s="140"/>
      <c r="I19" s="140"/>
      <c r="J19" s="140"/>
      <c r="K19" s="140"/>
      <c r="L19" s="140"/>
      <c r="M19" s="140"/>
      <c r="N19" s="140"/>
      <c r="O19" s="140"/>
      <c r="P19" s="140"/>
      <c r="Q19" s="140"/>
      <c r="R19" s="140"/>
      <c r="S19" s="1"/>
      <c r="T19" s="140"/>
      <c r="U19" s="183" t="s">
        <v>852</v>
      </c>
      <c r="V19" s="191"/>
      <c r="W19" s="191"/>
      <c r="X19" s="191"/>
      <c r="Y19" s="191"/>
      <c r="Z19" s="191"/>
      <c r="AA19" s="183" t="s">
        <v>853</v>
      </c>
      <c r="AB19" s="182"/>
      <c r="AC19" s="182"/>
      <c r="AD19" s="140"/>
      <c r="AE19" s="140"/>
      <c r="AF19" s="140"/>
      <c r="AG19" s="140"/>
      <c r="AH19" s="140"/>
      <c r="AI19" s="140"/>
      <c r="AJ19" s="140"/>
      <c r="AK19" s="1"/>
      <c r="AL19" s="140"/>
      <c r="AM19" s="183" t="s">
        <v>854</v>
      </c>
      <c r="AN19" s="140"/>
      <c r="AO19" s="140"/>
      <c r="AP19" s="140"/>
      <c r="AQ19" s="140"/>
      <c r="AR19" s="140"/>
      <c r="AS19" s="140"/>
      <c r="AT19" s="140"/>
      <c r="AU19" s="140"/>
      <c r="AV19" s="140"/>
      <c r="AW19" s="140"/>
      <c r="AX19" s="140"/>
      <c r="AY19" s="140"/>
      <c r="AZ19" s="140"/>
      <c r="BA19" s="140"/>
      <c r="BB19" s="140"/>
      <c r="BC19" s="1"/>
      <c r="BD19" s="140"/>
      <c r="BE19" s="140"/>
      <c r="BF19" s="140"/>
      <c r="BG19" s="140"/>
      <c r="BH19" s="140"/>
      <c r="BI19" s="140"/>
      <c r="BJ19" s="140"/>
      <c r="BK19" s="140"/>
      <c r="BL19" s="140"/>
      <c r="BM19" s="140"/>
      <c r="BN19" s="140"/>
      <c r="BO19" s="140"/>
      <c r="BP19" s="140"/>
      <c r="BQ19" s="140"/>
      <c r="BR19" s="140"/>
      <c r="BS19" s="140"/>
      <c r="BT19" s="140"/>
      <c r="BU19" s="1"/>
      <c r="BV19" s="140"/>
      <c r="BW19" s="140"/>
      <c r="BX19" s="140"/>
      <c r="BY19" s="140"/>
      <c r="BZ19" s="140"/>
      <c r="CA19" s="140"/>
      <c r="CB19" s="140"/>
      <c r="CC19" s="140"/>
      <c r="CD19" s="140"/>
      <c r="CE19" s="140"/>
      <c r="CF19" s="140"/>
      <c r="CG19" s="140"/>
      <c r="CH19" s="140"/>
      <c r="CI19" s="140"/>
      <c r="CJ19" s="140"/>
      <c r="CK19" s="140"/>
      <c r="CL19" s="140"/>
      <c r="CM19" s="140"/>
      <c r="CN19" s="140"/>
      <c r="CO19" s="140"/>
    </row>
    <row r="20" spans="1:93" ht="14.25" customHeight="1">
      <c r="A20" s="1"/>
      <c r="B20" s="140"/>
      <c r="C20" s="140"/>
      <c r="D20" s="140"/>
      <c r="E20" s="140"/>
      <c r="F20" s="140"/>
      <c r="G20" s="140"/>
      <c r="H20" s="140"/>
      <c r="I20" s="140"/>
      <c r="J20" s="140"/>
      <c r="K20" s="140"/>
      <c r="L20" s="140"/>
      <c r="M20" s="140"/>
      <c r="N20" s="140"/>
      <c r="O20" s="140"/>
      <c r="P20" s="140"/>
      <c r="Q20" s="140"/>
      <c r="R20" s="140"/>
      <c r="S20" s="1"/>
      <c r="T20" s="140"/>
      <c r="U20" s="140"/>
      <c r="V20" s="140"/>
      <c r="W20" s="140"/>
      <c r="X20" s="140"/>
      <c r="Y20" s="140"/>
      <c r="Z20" s="140"/>
      <c r="AA20" s="272" t="s">
        <v>855</v>
      </c>
      <c r="AB20" s="300"/>
      <c r="AC20" s="300"/>
      <c r="AD20" s="300"/>
      <c r="AE20" s="300"/>
      <c r="AF20" s="300"/>
      <c r="AG20" s="300"/>
      <c r="AH20" s="300"/>
      <c r="AI20" s="284"/>
      <c r="AJ20" s="140"/>
      <c r="AK20" s="1"/>
      <c r="AL20" s="140"/>
      <c r="AM20" s="185" t="s">
        <v>856</v>
      </c>
      <c r="AN20" s="140"/>
      <c r="AO20" s="140"/>
      <c r="AP20" s="140"/>
      <c r="AQ20" s="140"/>
      <c r="AR20" s="140"/>
      <c r="AS20" s="140"/>
      <c r="AT20" s="140"/>
      <c r="AU20" s="140"/>
      <c r="AV20" s="140"/>
      <c r="AW20" s="140"/>
      <c r="AX20" s="140"/>
      <c r="AY20" s="140"/>
      <c r="AZ20" s="140"/>
      <c r="BA20" s="140"/>
      <c r="BB20" s="140"/>
      <c r="BC20" s="1"/>
      <c r="BD20" s="140"/>
      <c r="BE20" s="140"/>
      <c r="BF20" s="140"/>
      <c r="BG20" s="140"/>
      <c r="BH20" s="140"/>
      <c r="BI20" s="140"/>
      <c r="BJ20" s="140"/>
      <c r="BK20" s="140"/>
      <c r="BL20" s="140"/>
      <c r="BM20" s="140"/>
      <c r="BN20" s="140"/>
      <c r="BO20" s="140"/>
      <c r="BP20" s="140"/>
      <c r="BQ20" s="140"/>
      <c r="BR20" s="140"/>
      <c r="BS20" s="140"/>
      <c r="BT20" s="140"/>
      <c r="BU20" s="1"/>
      <c r="BV20" s="140"/>
      <c r="BW20" s="140"/>
      <c r="BX20" s="140"/>
      <c r="BY20" s="140"/>
      <c r="BZ20" s="140"/>
      <c r="CA20" s="140"/>
      <c r="CB20" s="140"/>
      <c r="CC20" s="140"/>
      <c r="CD20" s="140"/>
      <c r="CE20" s="140"/>
      <c r="CF20" s="140"/>
      <c r="CG20" s="140"/>
      <c r="CH20" s="140"/>
      <c r="CI20" s="140"/>
      <c r="CJ20" s="140"/>
      <c r="CK20" s="140"/>
      <c r="CL20" s="140"/>
      <c r="CM20" s="140"/>
      <c r="CN20" s="140"/>
      <c r="CO20" s="140"/>
    </row>
    <row r="21" spans="1:93" ht="14.25" customHeight="1">
      <c r="A21" s="1"/>
      <c r="B21" s="140"/>
      <c r="C21" s="140"/>
      <c r="D21" s="140"/>
      <c r="E21" s="140"/>
      <c r="F21" s="140"/>
      <c r="G21" s="140"/>
      <c r="H21" s="140"/>
      <c r="I21" s="140"/>
      <c r="J21" s="140"/>
      <c r="K21" s="140"/>
      <c r="L21" s="140"/>
      <c r="M21" s="140"/>
      <c r="N21" s="140"/>
      <c r="O21" s="140"/>
      <c r="P21" s="140"/>
      <c r="Q21" s="140"/>
      <c r="R21" s="140"/>
      <c r="S21" s="1"/>
      <c r="T21" s="140"/>
      <c r="U21" s="192"/>
      <c r="V21" s="140"/>
      <c r="W21" s="140"/>
      <c r="X21" s="140"/>
      <c r="Y21" s="140"/>
      <c r="Z21" s="140"/>
      <c r="AA21" s="288"/>
      <c r="AB21" s="280"/>
      <c r="AC21" s="280"/>
      <c r="AD21" s="280"/>
      <c r="AE21" s="280"/>
      <c r="AF21" s="280"/>
      <c r="AG21" s="280"/>
      <c r="AH21" s="280"/>
      <c r="AI21" s="285"/>
      <c r="AJ21" s="140"/>
      <c r="AK21" s="1"/>
      <c r="AL21" s="140"/>
      <c r="AM21" s="269">
        <f>'2) Final Data'!D113</f>
        <v>23864.656686977774</v>
      </c>
      <c r="AN21" s="284"/>
      <c r="AO21" s="140"/>
      <c r="AP21" s="190"/>
      <c r="AQ21" s="190"/>
      <c r="AR21" s="140"/>
      <c r="AS21" s="140"/>
      <c r="AT21" s="140"/>
      <c r="AU21" s="140"/>
      <c r="AV21" s="140"/>
      <c r="AW21" s="140"/>
      <c r="AX21" s="140"/>
      <c r="AY21" s="140"/>
      <c r="AZ21" s="140"/>
      <c r="BA21" s="140"/>
      <c r="BB21" s="140"/>
      <c r="BC21" s="1"/>
      <c r="BD21" s="140"/>
      <c r="BE21" s="140"/>
      <c r="BF21" s="140"/>
      <c r="BG21" s="140"/>
      <c r="BH21" s="140"/>
      <c r="BI21" s="140"/>
      <c r="BJ21" s="140"/>
      <c r="BK21" s="140"/>
      <c r="BL21" s="140"/>
      <c r="BM21" s="140"/>
      <c r="BN21" s="140"/>
      <c r="BO21" s="140"/>
      <c r="BP21" s="140"/>
      <c r="BQ21" s="140"/>
      <c r="BR21" s="140"/>
      <c r="BS21" s="140"/>
      <c r="BT21" s="140"/>
      <c r="BU21" s="1"/>
      <c r="BV21" s="140"/>
      <c r="BW21" s="140"/>
      <c r="BX21" s="140"/>
      <c r="BY21" s="140"/>
      <c r="BZ21" s="140"/>
      <c r="CA21" s="140"/>
      <c r="CB21" s="140"/>
      <c r="CC21" s="140"/>
      <c r="CD21" s="140"/>
      <c r="CE21" s="140"/>
      <c r="CF21" s="140"/>
      <c r="CG21" s="140"/>
      <c r="CH21" s="140"/>
      <c r="CI21" s="140"/>
      <c r="CJ21" s="140"/>
      <c r="CK21" s="140"/>
      <c r="CL21" s="140"/>
      <c r="CM21" s="140"/>
      <c r="CN21" s="140"/>
      <c r="CO21" s="140"/>
    </row>
    <row r="22" spans="1:93" ht="14.25" customHeight="1">
      <c r="A22" s="1"/>
      <c r="B22" s="140"/>
      <c r="C22" s="140"/>
      <c r="D22" s="140"/>
      <c r="E22" s="140"/>
      <c r="F22" s="140"/>
      <c r="G22" s="140"/>
      <c r="H22" s="140"/>
      <c r="I22" s="140"/>
      <c r="J22" s="140"/>
      <c r="K22" s="140"/>
      <c r="L22" s="140"/>
      <c r="M22" s="140"/>
      <c r="N22" s="140"/>
      <c r="O22" s="140"/>
      <c r="P22" s="140"/>
      <c r="Q22" s="140"/>
      <c r="R22" s="140"/>
      <c r="S22" s="1"/>
      <c r="T22" s="140"/>
      <c r="U22" s="192"/>
      <c r="V22" s="140"/>
      <c r="W22" s="140"/>
      <c r="X22" s="140"/>
      <c r="Y22" s="140"/>
      <c r="Z22" s="140"/>
      <c r="AA22" s="288"/>
      <c r="AB22" s="280"/>
      <c r="AC22" s="280"/>
      <c r="AD22" s="280"/>
      <c r="AE22" s="280"/>
      <c r="AF22" s="280"/>
      <c r="AG22" s="280"/>
      <c r="AH22" s="280"/>
      <c r="AI22" s="285"/>
      <c r="AJ22" s="140"/>
      <c r="AK22" s="1"/>
      <c r="AL22" s="140"/>
      <c r="AM22" s="288"/>
      <c r="AN22" s="285"/>
      <c r="AO22" s="190" t="s">
        <v>857</v>
      </c>
      <c r="AP22" s="190"/>
      <c r="AQ22" s="190"/>
      <c r="AR22" s="140"/>
      <c r="AS22" s="140"/>
      <c r="AT22" s="140"/>
      <c r="AU22" s="140"/>
      <c r="AV22" s="140"/>
      <c r="AW22" s="140"/>
      <c r="AX22" s="140"/>
      <c r="AY22" s="140"/>
      <c r="AZ22" s="140"/>
      <c r="BA22" s="140"/>
      <c r="BB22" s="140"/>
      <c r="BC22" s="1"/>
      <c r="BD22" s="140"/>
      <c r="BE22" s="140"/>
      <c r="BF22" s="140"/>
      <c r="BG22" s="140"/>
      <c r="BH22" s="140"/>
      <c r="BI22" s="140"/>
      <c r="BJ22" s="140"/>
      <c r="BK22" s="140"/>
      <c r="BL22" s="140"/>
      <c r="BM22" s="140"/>
      <c r="BN22" s="140"/>
      <c r="BO22" s="140"/>
      <c r="BP22" s="140"/>
      <c r="BQ22" s="140"/>
      <c r="BR22" s="140"/>
      <c r="BS22" s="140"/>
      <c r="BT22" s="140"/>
      <c r="BU22" s="1"/>
      <c r="BV22" s="140"/>
      <c r="BW22" s="140"/>
      <c r="BX22" s="140"/>
      <c r="BY22" s="140"/>
      <c r="BZ22" s="140"/>
      <c r="CA22" s="140"/>
      <c r="CB22" s="140"/>
      <c r="CC22" s="140"/>
      <c r="CD22" s="140"/>
      <c r="CE22" s="140"/>
      <c r="CF22" s="140"/>
      <c r="CG22" s="140"/>
      <c r="CH22" s="140"/>
      <c r="CI22" s="140"/>
      <c r="CJ22" s="140"/>
      <c r="CK22" s="140"/>
      <c r="CL22" s="140"/>
      <c r="CM22" s="140"/>
      <c r="CN22" s="140"/>
      <c r="CO22" s="140"/>
    </row>
    <row r="23" spans="1:93" ht="14.25" customHeight="1">
      <c r="A23" s="1"/>
      <c r="B23" s="140"/>
      <c r="C23" s="140"/>
      <c r="D23" s="140"/>
      <c r="E23" s="140"/>
      <c r="F23" s="140"/>
      <c r="G23" s="140"/>
      <c r="H23" s="140"/>
      <c r="I23" s="140"/>
      <c r="J23" s="140"/>
      <c r="K23" s="140"/>
      <c r="L23" s="140"/>
      <c r="M23" s="140"/>
      <c r="N23" s="140"/>
      <c r="O23" s="140"/>
      <c r="P23" s="140"/>
      <c r="Q23" s="140"/>
      <c r="R23" s="140"/>
      <c r="S23" s="1"/>
      <c r="T23" s="140"/>
      <c r="U23" s="192"/>
      <c r="V23" s="140"/>
      <c r="W23" s="140"/>
      <c r="X23" s="140"/>
      <c r="Y23" s="140"/>
      <c r="Z23" s="140"/>
      <c r="AA23" s="288"/>
      <c r="AB23" s="280"/>
      <c r="AC23" s="280"/>
      <c r="AD23" s="280"/>
      <c r="AE23" s="280"/>
      <c r="AF23" s="280"/>
      <c r="AG23" s="280"/>
      <c r="AH23" s="280"/>
      <c r="AI23" s="285"/>
      <c r="AJ23" s="140"/>
      <c r="AK23" s="1"/>
      <c r="AL23" s="140"/>
      <c r="AM23" s="289"/>
      <c r="AN23" s="287"/>
      <c r="AO23" s="190"/>
      <c r="AP23" s="190"/>
      <c r="AQ23" s="190"/>
      <c r="AR23" s="140"/>
      <c r="AS23" s="140"/>
      <c r="AT23" s="140"/>
      <c r="AU23" s="140"/>
      <c r="AV23" s="140"/>
      <c r="AW23" s="140"/>
      <c r="AX23" s="140"/>
      <c r="AY23" s="140"/>
      <c r="AZ23" s="140"/>
      <c r="BA23" s="140"/>
      <c r="BB23" s="140"/>
      <c r="BC23" s="1"/>
      <c r="BD23" s="140"/>
      <c r="BE23" s="140"/>
      <c r="BF23" s="140"/>
      <c r="BG23" s="140"/>
      <c r="BH23" s="140"/>
      <c r="BI23" s="140"/>
      <c r="BJ23" s="140"/>
      <c r="BK23" s="140"/>
      <c r="BL23" s="140"/>
      <c r="BM23" s="140"/>
      <c r="BN23" s="140"/>
      <c r="BO23" s="140"/>
      <c r="BP23" s="140"/>
      <c r="BQ23" s="140"/>
      <c r="BR23" s="140"/>
      <c r="BS23" s="140"/>
      <c r="BT23" s="140"/>
      <c r="BU23" s="1"/>
      <c r="BV23" s="140"/>
      <c r="BW23" s="140"/>
      <c r="BX23" s="140"/>
      <c r="BY23" s="140"/>
      <c r="BZ23" s="140"/>
      <c r="CA23" s="140"/>
      <c r="CB23" s="140"/>
      <c r="CC23" s="140"/>
      <c r="CD23" s="140"/>
      <c r="CE23" s="140"/>
      <c r="CF23" s="140"/>
      <c r="CG23" s="140"/>
      <c r="CH23" s="140"/>
      <c r="CI23" s="140"/>
      <c r="CJ23" s="140"/>
      <c r="CK23" s="140"/>
      <c r="CL23" s="140"/>
      <c r="CM23" s="140"/>
      <c r="CN23" s="140"/>
      <c r="CO23" s="140"/>
    </row>
    <row r="24" spans="1:93" ht="14.25" customHeight="1">
      <c r="A24" s="1"/>
      <c r="B24" s="140"/>
      <c r="C24" s="140"/>
      <c r="D24" s="140"/>
      <c r="E24" s="140"/>
      <c r="F24" s="140"/>
      <c r="G24" s="140"/>
      <c r="H24" s="140"/>
      <c r="I24" s="140"/>
      <c r="J24" s="140"/>
      <c r="K24" s="140"/>
      <c r="L24" s="140"/>
      <c r="M24" s="140"/>
      <c r="N24" s="140"/>
      <c r="O24" s="140"/>
      <c r="P24" s="140"/>
      <c r="Q24" s="140"/>
      <c r="R24" s="140"/>
      <c r="S24" s="1"/>
      <c r="T24" s="140"/>
      <c r="U24" s="192"/>
      <c r="V24" s="140"/>
      <c r="W24" s="140"/>
      <c r="X24" s="140"/>
      <c r="Y24" s="140"/>
      <c r="Z24" s="140"/>
      <c r="AA24" s="288"/>
      <c r="AB24" s="280"/>
      <c r="AC24" s="280"/>
      <c r="AD24" s="280"/>
      <c r="AE24" s="280"/>
      <c r="AF24" s="280"/>
      <c r="AG24" s="280"/>
      <c r="AH24" s="280"/>
      <c r="AI24" s="285"/>
      <c r="AJ24" s="140"/>
      <c r="AK24" s="1"/>
      <c r="AL24" s="140"/>
      <c r="AM24" s="140"/>
      <c r="AN24" s="140"/>
      <c r="AO24" s="140"/>
      <c r="AP24" s="140"/>
      <c r="AQ24" s="140"/>
      <c r="AR24" s="140"/>
      <c r="AS24" s="140"/>
      <c r="AT24" s="140"/>
      <c r="AU24" s="140"/>
      <c r="AV24" s="140"/>
      <c r="AW24" s="140"/>
      <c r="AX24" s="140"/>
      <c r="AY24" s="140"/>
      <c r="AZ24" s="140"/>
      <c r="BA24" s="140"/>
      <c r="BB24" s="140"/>
      <c r="BC24" s="1"/>
      <c r="BD24" s="140"/>
      <c r="BE24" s="140"/>
      <c r="BF24" s="140"/>
      <c r="BG24" s="140"/>
      <c r="BH24" s="140"/>
      <c r="BI24" s="140"/>
      <c r="BJ24" s="140"/>
      <c r="BK24" s="140"/>
      <c r="BL24" s="140"/>
      <c r="BM24" s="140"/>
      <c r="BN24" s="140"/>
      <c r="BO24" s="140"/>
      <c r="BP24" s="140"/>
      <c r="BQ24" s="140"/>
      <c r="BR24" s="140"/>
      <c r="BS24" s="140"/>
      <c r="BT24" s="140"/>
      <c r="BU24" s="1"/>
      <c r="BV24" s="140"/>
      <c r="BW24" s="140"/>
      <c r="BX24" s="140"/>
      <c r="BY24" s="140"/>
      <c r="BZ24" s="140"/>
      <c r="CA24" s="140"/>
      <c r="CB24" s="140"/>
      <c r="CC24" s="140"/>
      <c r="CD24" s="140"/>
      <c r="CE24" s="140"/>
      <c r="CF24" s="140"/>
      <c r="CG24" s="140"/>
      <c r="CH24" s="140"/>
      <c r="CI24" s="140"/>
      <c r="CJ24" s="140"/>
      <c r="CK24" s="140"/>
      <c r="CL24" s="140"/>
      <c r="CM24" s="140"/>
      <c r="CN24" s="140"/>
      <c r="CO24" s="140"/>
    </row>
    <row r="25" spans="1:93" ht="14.25" customHeight="1">
      <c r="A25" s="1"/>
      <c r="B25" s="140"/>
      <c r="C25" s="140"/>
      <c r="D25" s="140"/>
      <c r="E25" s="140"/>
      <c r="F25" s="140"/>
      <c r="G25" s="140"/>
      <c r="H25" s="140"/>
      <c r="I25" s="140"/>
      <c r="J25" s="140"/>
      <c r="K25" s="140"/>
      <c r="L25" s="140"/>
      <c r="M25" s="140"/>
      <c r="N25" s="140"/>
      <c r="O25" s="140"/>
      <c r="P25" s="140"/>
      <c r="Q25" s="140"/>
      <c r="R25" s="140"/>
      <c r="S25" s="1"/>
      <c r="T25" s="140"/>
      <c r="U25" s="192"/>
      <c r="V25" s="140"/>
      <c r="W25" s="140"/>
      <c r="X25" s="140"/>
      <c r="Y25" s="140"/>
      <c r="Z25" s="140"/>
      <c r="AA25" s="288"/>
      <c r="AB25" s="280"/>
      <c r="AC25" s="280"/>
      <c r="AD25" s="280"/>
      <c r="AE25" s="280"/>
      <c r="AF25" s="280"/>
      <c r="AG25" s="280"/>
      <c r="AH25" s="280"/>
      <c r="AI25" s="285"/>
      <c r="AJ25" s="140"/>
      <c r="AK25" s="1"/>
      <c r="AL25" s="140"/>
      <c r="AM25" s="140"/>
      <c r="AN25" s="140"/>
      <c r="AO25" s="140"/>
      <c r="AP25" s="140"/>
      <c r="AQ25" s="140"/>
      <c r="AR25" s="140"/>
      <c r="AS25" s="140"/>
      <c r="AT25" s="140"/>
      <c r="AU25" s="140"/>
      <c r="AV25" s="140"/>
      <c r="AW25" s="140"/>
      <c r="AX25" s="140"/>
      <c r="AY25" s="140"/>
      <c r="AZ25" s="140"/>
      <c r="BA25" s="140"/>
      <c r="BB25" s="140"/>
      <c r="BC25" s="1"/>
      <c r="BD25" s="140"/>
      <c r="BE25" s="140"/>
      <c r="BF25" s="140"/>
      <c r="BG25" s="140"/>
      <c r="BH25" s="140"/>
      <c r="BI25" s="140"/>
      <c r="BJ25" s="140"/>
      <c r="BK25" s="140"/>
      <c r="BL25" s="140"/>
      <c r="BM25" s="140"/>
      <c r="BN25" s="140"/>
      <c r="BO25" s="140"/>
      <c r="BP25" s="140"/>
      <c r="BQ25" s="140"/>
      <c r="BR25" s="140"/>
      <c r="BS25" s="140"/>
      <c r="BT25" s="140"/>
      <c r="BU25" s="1"/>
      <c r="BV25" s="140"/>
      <c r="BW25" s="140"/>
      <c r="BX25" s="140"/>
      <c r="BY25" s="140"/>
      <c r="BZ25" s="140"/>
      <c r="CA25" s="140"/>
      <c r="CB25" s="140"/>
      <c r="CC25" s="140"/>
      <c r="CD25" s="140"/>
      <c r="CE25" s="140"/>
      <c r="CF25" s="140"/>
      <c r="CG25" s="140"/>
      <c r="CH25" s="140"/>
      <c r="CI25" s="140"/>
      <c r="CJ25" s="140"/>
      <c r="CK25" s="140"/>
      <c r="CL25" s="140"/>
      <c r="CM25" s="140"/>
      <c r="CN25" s="140"/>
      <c r="CO25" s="140"/>
    </row>
    <row r="26" spans="1:93" ht="14.25" customHeight="1">
      <c r="A26" s="1"/>
      <c r="B26" s="140"/>
      <c r="C26" s="140"/>
      <c r="D26" s="140"/>
      <c r="E26" s="140"/>
      <c r="F26" s="140"/>
      <c r="G26" s="140"/>
      <c r="H26" s="140"/>
      <c r="I26" s="140"/>
      <c r="J26" s="140"/>
      <c r="K26" s="140"/>
      <c r="L26" s="140"/>
      <c r="M26" s="140"/>
      <c r="N26" s="140"/>
      <c r="O26" s="140"/>
      <c r="P26" s="140"/>
      <c r="Q26" s="140"/>
      <c r="R26" s="140"/>
      <c r="S26" s="1"/>
      <c r="T26" s="140"/>
      <c r="U26" s="140"/>
      <c r="V26" s="140"/>
      <c r="W26" s="140"/>
      <c r="X26" s="140"/>
      <c r="Y26" s="140"/>
      <c r="Z26" s="140"/>
      <c r="AA26" s="288"/>
      <c r="AB26" s="280"/>
      <c r="AC26" s="280"/>
      <c r="AD26" s="280"/>
      <c r="AE26" s="280"/>
      <c r="AF26" s="280"/>
      <c r="AG26" s="280"/>
      <c r="AH26" s="280"/>
      <c r="AI26" s="285"/>
      <c r="AJ26" s="140"/>
      <c r="AK26" s="1"/>
      <c r="AL26" s="140"/>
      <c r="AM26" s="183" t="s">
        <v>858</v>
      </c>
      <c r="AN26" s="140"/>
      <c r="AO26" s="140"/>
      <c r="AP26" s="140"/>
      <c r="AQ26" s="140"/>
      <c r="AR26" s="140"/>
      <c r="AS26" s="140"/>
      <c r="AT26" s="140"/>
      <c r="AU26" s="140"/>
      <c r="AV26" s="140"/>
      <c r="AW26" s="140"/>
      <c r="AX26" s="140"/>
      <c r="AY26" s="140"/>
      <c r="AZ26" s="140"/>
      <c r="BA26" s="140"/>
      <c r="BB26" s="140"/>
      <c r="BC26" s="1"/>
      <c r="BD26" s="140"/>
      <c r="BE26" s="140"/>
      <c r="BF26" s="140"/>
      <c r="BG26" s="140"/>
      <c r="BH26" s="140"/>
      <c r="BI26" s="140"/>
      <c r="BJ26" s="140"/>
      <c r="BK26" s="140"/>
      <c r="BL26" s="140"/>
      <c r="BM26" s="140"/>
      <c r="BN26" s="140"/>
      <c r="BO26" s="140"/>
      <c r="BP26" s="140"/>
      <c r="BQ26" s="140"/>
      <c r="BR26" s="140"/>
      <c r="BS26" s="140"/>
      <c r="BT26" s="140"/>
      <c r="BU26" s="1"/>
      <c r="BV26" s="140"/>
      <c r="BW26" s="140"/>
      <c r="BX26" s="140"/>
      <c r="BY26" s="140"/>
      <c r="BZ26" s="140"/>
      <c r="CA26" s="140"/>
      <c r="CB26" s="140"/>
      <c r="CC26" s="140"/>
      <c r="CD26" s="140"/>
      <c r="CE26" s="140"/>
      <c r="CF26" s="140"/>
      <c r="CG26" s="140"/>
      <c r="CH26" s="140"/>
      <c r="CI26" s="140"/>
      <c r="CJ26" s="140"/>
      <c r="CK26" s="140"/>
      <c r="CL26" s="140"/>
      <c r="CM26" s="140"/>
      <c r="CN26" s="140"/>
      <c r="CO26" s="140"/>
    </row>
    <row r="27" spans="1:93" ht="14.25" customHeight="1">
      <c r="A27" s="1"/>
      <c r="B27" s="140"/>
      <c r="C27" s="140"/>
      <c r="D27" s="140"/>
      <c r="E27" s="140"/>
      <c r="F27" s="140"/>
      <c r="G27" s="140"/>
      <c r="H27" s="140"/>
      <c r="I27" s="140"/>
      <c r="J27" s="140"/>
      <c r="K27" s="140"/>
      <c r="L27" s="140"/>
      <c r="M27" s="140"/>
      <c r="N27" s="140"/>
      <c r="O27" s="140"/>
      <c r="P27" s="140"/>
      <c r="Q27" s="140"/>
      <c r="R27" s="140"/>
      <c r="S27" s="1"/>
      <c r="T27" s="140"/>
      <c r="U27" s="140"/>
      <c r="V27" s="140"/>
      <c r="W27" s="140"/>
      <c r="X27" s="140"/>
      <c r="Y27" s="140"/>
      <c r="Z27" s="140"/>
      <c r="AA27" s="288"/>
      <c r="AB27" s="280"/>
      <c r="AC27" s="280"/>
      <c r="AD27" s="280"/>
      <c r="AE27" s="280"/>
      <c r="AF27" s="280"/>
      <c r="AG27" s="280"/>
      <c r="AH27" s="280"/>
      <c r="AI27" s="285"/>
      <c r="AJ27" s="140"/>
      <c r="AK27" s="1"/>
      <c r="AL27" s="140"/>
      <c r="AM27" s="182"/>
      <c r="AN27" s="193" t="s">
        <v>859</v>
      </c>
      <c r="AO27" s="129">
        <v>2</v>
      </c>
      <c r="AP27" s="140"/>
      <c r="AQ27" s="140"/>
      <c r="AR27" s="140"/>
      <c r="AS27" s="140"/>
      <c r="AT27" s="140"/>
      <c r="AU27" s="140"/>
      <c r="AV27" s="140"/>
      <c r="AW27" s="140"/>
      <c r="AX27" s="140"/>
      <c r="AY27" s="140"/>
      <c r="AZ27" s="140"/>
      <c r="BA27" s="140"/>
      <c r="BB27" s="140"/>
      <c r="BC27" s="1"/>
      <c r="BD27" s="140"/>
      <c r="BE27" s="140"/>
      <c r="BF27" s="140"/>
      <c r="BG27" s="140"/>
      <c r="BH27" s="140"/>
      <c r="BI27" s="140"/>
      <c r="BJ27" s="140"/>
      <c r="BK27" s="140"/>
      <c r="BL27" s="140"/>
      <c r="BM27" s="140"/>
      <c r="BN27" s="140"/>
      <c r="BO27" s="140"/>
      <c r="BP27" s="140"/>
      <c r="BQ27" s="140"/>
      <c r="BR27" s="140"/>
      <c r="BS27" s="140"/>
      <c r="BT27" s="140"/>
      <c r="BU27" s="1"/>
      <c r="BV27" s="140"/>
      <c r="BW27" s="140"/>
      <c r="BX27" s="140"/>
      <c r="BY27" s="140"/>
      <c r="BZ27" s="140"/>
      <c r="CA27" s="140"/>
      <c r="CB27" s="140"/>
      <c r="CC27" s="140"/>
      <c r="CD27" s="140"/>
      <c r="CE27" s="140"/>
      <c r="CF27" s="140"/>
      <c r="CG27" s="140"/>
      <c r="CH27" s="140"/>
      <c r="CI27" s="140"/>
      <c r="CJ27" s="140"/>
      <c r="CK27" s="140"/>
      <c r="CL27" s="140"/>
      <c r="CM27" s="140"/>
      <c r="CN27" s="140"/>
      <c r="CO27" s="140"/>
    </row>
    <row r="28" spans="1:93" ht="14.25" customHeight="1">
      <c r="A28" s="1"/>
      <c r="B28" s="140"/>
      <c r="C28" s="140"/>
      <c r="D28" s="140"/>
      <c r="E28" s="140"/>
      <c r="F28" s="140"/>
      <c r="G28" s="140"/>
      <c r="H28" s="140"/>
      <c r="I28" s="140"/>
      <c r="J28" s="140"/>
      <c r="K28" s="140"/>
      <c r="L28" s="140"/>
      <c r="M28" s="140"/>
      <c r="N28" s="140"/>
      <c r="O28" s="140"/>
      <c r="P28" s="140"/>
      <c r="Q28" s="140"/>
      <c r="R28" s="140"/>
      <c r="S28" s="1"/>
      <c r="T28" s="140"/>
      <c r="U28" s="140"/>
      <c r="V28" s="140"/>
      <c r="W28" s="140"/>
      <c r="X28" s="140"/>
      <c r="Y28" s="140"/>
      <c r="Z28" s="140"/>
      <c r="AA28" s="288"/>
      <c r="AB28" s="280"/>
      <c r="AC28" s="280"/>
      <c r="AD28" s="280"/>
      <c r="AE28" s="280"/>
      <c r="AF28" s="280"/>
      <c r="AG28" s="280"/>
      <c r="AH28" s="280"/>
      <c r="AI28" s="285"/>
      <c r="AJ28" s="140"/>
      <c r="AK28" s="1"/>
      <c r="AL28" s="140"/>
      <c r="AM28" s="182"/>
      <c r="AN28" s="193" t="s">
        <v>860</v>
      </c>
      <c r="AO28" s="129">
        <v>2</v>
      </c>
      <c r="AP28" s="140"/>
      <c r="AQ28" s="140"/>
      <c r="AR28" s="140"/>
      <c r="AS28" s="140"/>
      <c r="AT28" s="140"/>
      <c r="AU28" s="140"/>
      <c r="AV28" s="140"/>
      <c r="AW28" s="140"/>
      <c r="AX28" s="140"/>
      <c r="AY28" s="140"/>
      <c r="AZ28" s="140"/>
      <c r="BA28" s="140"/>
      <c r="BB28" s="140"/>
      <c r="BC28" s="1"/>
      <c r="BD28" s="140"/>
      <c r="BE28" s="140"/>
      <c r="BF28" s="140"/>
      <c r="BG28" s="140"/>
      <c r="BH28" s="140"/>
      <c r="BI28" s="140"/>
      <c r="BJ28" s="140"/>
      <c r="BK28" s="140"/>
      <c r="BL28" s="140"/>
      <c r="BM28" s="140"/>
      <c r="BN28" s="140"/>
      <c r="BO28" s="140"/>
      <c r="BP28" s="140"/>
      <c r="BQ28" s="140"/>
      <c r="BR28" s="140"/>
      <c r="BS28" s="140"/>
      <c r="BT28" s="140"/>
      <c r="BU28" s="1"/>
      <c r="BV28" s="140"/>
      <c r="BW28" s="140"/>
      <c r="BX28" s="140"/>
      <c r="BY28" s="140"/>
      <c r="BZ28" s="140"/>
      <c r="CA28" s="140"/>
      <c r="CB28" s="140"/>
      <c r="CC28" s="140"/>
      <c r="CD28" s="140"/>
      <c r="CE28" s="140"/>
      <c r="CF28" s="140"/>
      <c r="CG28" s="140"/>
      <c r="CH28" s="140"/>
      <c r="CI28" s="140"/>
      <c r="CJ28" s="140"/>
      <c r="CK28" s="140"/>
      <c r="CL28" s="140"/>
      <c r="CM28" s="140"/>
      <c r="CN28" s="140"/>
      <c r="CO28" s="140"/>
    </row>
    <row r="29" spans="1:93" ht="14.25" customHeight="1">
      <c r="A29" s="1"/>
      <c r="B29" s="140"/>
      <c r="C29" s="140"/>
      <c r="D29" s="140"/>
      <c r="E29" s="140"/>
      <c r="F29" s="140"/>
      <c r="G29" s="140"/>
      <c r="H29" s="140"/>
      <c r="I29" s="140"/>
      <c r="J29" s="140"/>
      <c r="K29" s="140"/>
      <c r="L29" s="140"/>
      <c r="M29" s="140"/>
      <c r="N29" s="140"/>
      <c r="O29" s="140"/>
      <c r="P29" s="140"/>
      <c r="Q29" s="140"/>
      <c r="R29" s="140"/>
      <c r="S29" s="1"/>
      <c r="T29" s="140"/>
      <c r="U29" s="140"/>
      <c r="V29" s="140"/>
      <c r="W29" s="140"/>
      <c r="X29" s="140"/>
      <c r="Y29" s="140"/>
      <c r="Z29" s="140"/>
      <c r="AA29" s="288"/>
      <c r="AB29" s="280"/>
      <c r="AC29" s="280"/>
      <c r="AD29" s="280"/>
      <c r="AE29" s="280"/>
      <c r="AF29" s="280"/>
      <c r="AG29" s="280"/>
      <c r="AH29" s="280"/>
      <c r="AI29" s="285"/>
      <c r="AJ29" s="140"/>
      <c r="AK29" s="1"/>
      <c r="AL29" s="140"/>
      <c r="AM29" s="182"/>
      <c r="AN29" s="193" t="s">
        <v>861</v>
      </c>
      <c r="AO29" s="129">
        <v>2</v>
      </c>
      <c r="AP29" s="140"/>
      <c r="AQ29" s="140"/>
      <c r="AR29" s="140"/>
      <c r="AS29" s="140"/>
      <c r="AT29" s="140"/>
      <c r="AU29" s="140"/>
      <c r="AV29" s="140"/>
      <c r="AW29" s="140"/>
      <c r="AX29" s="140"/>
      <c r="AY29" s="140"/>
      <c r="AZ29" s="140"/>
      <c r="BA29" s="140"/>
      <c r="BB29" s="140"/>
      <c r="BC29" s="1"/>
      <c r="BD29" s="140"/>
      <c r="BE29" s="140"/>
      <c r="BF29" s="140"/>
      <c r="BG29" s="140"/>
      <c r="BH29" s="140"/>
      <c r="BI29" s="140"/>
      <c r="BJ29" s="140"/>
      <c r="BK29" s="140"/>
      <c r="BL29" s="140"/>
      <c r="BM29" s="140"/>
      <c r="BN29" s="140"/>
      <c r="BO29" s="140"/>
      <c r="BP29" s="140"/>
      <c r="BQ29" s="140"/>
      <c r="BR29" s="140"/>
      <c r="BS29" s="140"/>
      <c r="BT29" s="140"/>
      <c r="BU29" s="1"/>
      <c r="BV29" s="140"/>
      <c r="BW29" s="140"/>
      <c r="BX29" s="140"/>
      <c r="BY29" s="140"/>
      <c r="BZ29" s="140"/>
      <c r="CA29" s="140"/>
      <c r="CB29" s="140"/>
      <c r="CC29" s="140"/>
      <c r="CD29" s="140"/>
      <c r="CE29" s="140"/>
      <c r="CF29" s="140"/>
      <c r="CG29" s="140"/>
      <c r="CH29" s="140"/>
      <c r="CI29" s="140"/>
      <c r="CJ29" s="140"/>
      <c r="CK29" s="140"/>
      <c r="CL29" s="140"/>
      <c r="CM29" s="140"/>
      <c r="CN29" s="140"/>
      <c r="CO29" s="140"/>
    </row>
    <row r="30" spans="1:93" ht="14.25" customHeight="1">
      <c r="A30" s="1"/>
      <c r="B30" s="140"/>
      <c r="C30" s="140"/>
      <c r="D30" s="140"/>
      <c r="E30" s="140"/>
      <c r="F30" s="140"/>
      <c r="G30" s="140"/>
      <c r="H30" s="140"/>
      <c r="I30" s="140"/>
      <c r="J30" s="140"/>
      <c r="K30" s="140"/>
      <c r="L30" s="140"/>
      <c r="M30" s="140"/>
      <c r="N30" s="140"/>
      <c r="O30" s="140"/>
      <c r="P30" s="140"/>
      <c r="Q30" s="140"/>
      <c r="R30" s="140"/>
      <c r="S30" s="1"/>
      <c r="T30" s="140"/>
      <c r="U30" s="140"/>
      <c r="V30" s="140"/>
      <c r="W30" s="140"/>
      <c r="X30" s="140"/>
      <c r="Y30" s="140"/>
      <c r="Z30" s="140"/>
      <c r="AA30" s="288"/>
      <c r="AB30" s="280"/>
      <c r="AC30" s="280"/>
      <c r="AD30" s="280"/>
      <c r="AE30" s="280"/>
      <c r="AF30" s="280"/>
      <c r="AG30" s="280"/>
      <c r="AH30" s="280"/>
      <c r="AI30" s="285"/>
      <c r="AJ30" s="140"/>
      <c r="AK30" s="1"/>
      <c r="AL30" s="140"/>
      <c r="AM30" s="182"/>
      <c r="AN30" s="182"/>
      <c r="AO30" s="140"/>
      <c r="AP30" s="140"/>
      <c r="AQ30" s="140"/>
      <c r="AR30" s="140"/>
      <c r="AS30" s="140"/>
      <c r="AT30" s="140"/>
      <c r="AU30" s="140"/>
      <c r="AV30" s="140"/>
      <c r="AW30" s="140"/>
      <c r="AX30" s="140"/>
      <c r="AY30" s="140"/>
      <c r="AZ30" s="140"/>
      <c r="BA30" s="140"/>
      <c r="BB30" s="140"/>
      <c r="BC30" s="1"/>
      <c r="BD30" s="140"/>
      <c r="BE30" s="140"/>
      <c r="BF30" s="140"/>
      <c r="BG30" s="140"/>
      <c r="BH30" s="140"/>
      <c r="BI30" s="140"/>
      <c r="BJ30" s="140"/>
      <c r="BK30" s="140"/>
      <c r="BL30" s="140"/>
      <c r="BM30" s="140"/>
      <c r="BN30" s="140"/>
      <c r="BO30" s="140"/>
      <c r="BP30" s="140"/>
      <c r="BQ30" s="140"/>
      <c r="BR30" s="140"/>
      <c r="BS30" s="140"/>
      <c r="BT30" s="140"/>
      <c r="BU30" s="1"/>
      <c r="BV30" s="140"/>
      <c r="BW30" s="140"/>
      <c r="BX30" s="140"/>
      <c r="BY30" s="140"/>
      <c r="BZ30" s="140"/>
      <c r="CA30" s="140"/>
      <c r="CB30" s="140"/>
      <c r="CC30" s="140"/>
      <c r="CD30" s="140"/>
      <c r="CE30" s="140"/>
      <c r="CF30" s="140"/>
      <c r="CG30" s="140"/>
      <c r="CH30" s="140"/>
      <c r="CI30" s="140"/>
      <c r="CJ30" s="140"/>
      <c r="CK30" s="140"/>
      <c r="CL30" s="140"/>
      <c r="CM30" s="140"/>
      <c r="CN30" s="140"/>
      <c r="CO30" s="140"/>
    </row>
    <row r="31" spans="1:93" ht="14.25" customHeight="1">
      <c r="A31" s="1"/>
      <c r="B31" s="140"/>
      <c r="C31" s="140"/>
      <c r="D31" s="140"/>
      <c r="E31" s="140"/>
      <c r="F31" s="140"/>
      <c r="G31" s="140"/>
      <c r="H31" s="140"/>
      <c r="I31" s="140"/>
      <c r="J31" s="140"/>
      <c r="K31" s="140"/>
      <c r="L31" s="140"/>
      <c r="M31" s="140"/>
      <c r="N31" s="140"/>
      <c r="O31" s="140"/>
      <c r="P31" s="140"/>
      <c r="Q31" s="140"/>
      <c r="R31" s="140"/>
      <c r="S31" s="1"/>
      <c r="T31" s="140"/>
      <c r="U31" s="140"/>
      <c r="V31" s="140"/>
      <c r="W31" s="140"/>
      <c r="X31" s="140"/>
      <c r="Y31" s="140"/>
      <c r="Z31" s="140"/>
      <c r="AA31" s="288"/>
      <c r="AB31" s="280"/>
      <c r="AC31" s="280"/>
      <c r="AD31" s="280"/>
      <c r="AE31" s="280"/>
      <c r="AF31" s="280"/>
      <c r="AG31" s="280"/>
      <c r="AH31" s="280"/>
      <c r="AI31" s="285"/>
      <c r="AJ31" s="140"/>
      <c r="AK31" s="1"/>
      <c r="AL31" s="140"/>
      <c r="AM31" s="273" t="s">
        <v>862</v>
      </c>
      <c r="AN31" s="279"/>
      <c r="AO31" s="274">
        <v>1.61</v>
      </c>
      <c r="AP31" s="140"/>
      <c r="AQ31" s="140"/>
      <c r="AR31" s="140"/>
      <c r="AS31" s="140"/>
      <c r="AT31" s="140"/>
      <c r="AU31" s="140"/>
      <c r="AV31" s="140"/>
      <c r="AW31" s="140"/>
      <c r="AX31" s="140"/>
      <c r="AY31" s="140"/>
      <c r="AZ31" s="140"/>
      <c r="BA31" s="140"/>
      <c r="BB31" s="140"/>
      <c r="BC31" s="1"/>
      <c r="BD31" s="140"/>
      <c r="BE31" s="140"/>
      <c r="BF31" s="140"/>
      <c r="BG31" s="140"/>
      <c r="BH31" s="140"/>
      <c r="BI31" s="140"/>
      <c r="BJ31" s="140"/>
      <c r="BK31" s="140"/>
      <c r="BL31" s="140"/>
      <c r="BM31" s="140"/>
      <c r="BN31" s="140"/>
      <c r="BO31" s="140"/>
      <c r="BP31" s="140"/>
      <c r="BQ31" s="140"/>
      <c r="BR31" s="140"/>
      <c r="BS31" s="140"/>
      <c r="BT31" s="140"/>
      <c r="BU31" s="1"/>
      <c r="BV31" s="140"/>
      <c r="BW31" s="140"/>
      <c r="BX31" s="140"/>
      <c r="BY31" s="140"/>
      <c r="BZ31" s="140"/>
      <c r="CA31" s="140"/>
      <c r="CB31" s="140"/>
      <c r="CC31" s="140"/>
      <c r="CD31" s="140"/>
      <c r="CE31" s="140"/>
      <c r="CF31" s="140"/>
      <c r="CG31" s="140"/>
      <c r="CH31" s="140"/>
      <c r="CI31" s="140"/>
      <c r="CJ31" s="140"/>
      <c r="CK31" s="140"/>
      <c r="CL31" s="140"/>
      <c r="CM31" s="140"/>
      <c r="CN31" s="140"/>
      <c r="CO31" s="140"/>
    </row>
    <row r="32" spans="1:93" ht="14.25" customHeight="1">
      <c r="A32" s="1"/>
      <c r="B32" s="140"/>
      <c r="C32" s="140"/>
      <c r="D32" s="140"/>
      <c r="E32" s="140"/>
      <c r="F32" s="140"/>
      <c r="G32" s="140"/>
      <c r="H32" s="140"/>
      <c r="I32" s="140"/>
      <c r="J32" s="140"/>
      <c r="K32" s="140"/>
      <c r="L32" s="140"/>
      <c r="M32" s="140"/>
      <c r="N32" s="140"/>
      <c r="O32" s="140"/>
      <c r="P32" s="140"/>
      <c r="Q32" s="140"/>
      <c r="R32" s="140"/>
      <c r="S32" s="1"/>
      <c r="T32" s="140"/>
      <c r="U32" s="140"/>
      <c r="V32" s="140"/>
      <c r="W32" s="140"/>
      <c r="X32" s="140"/>
      <c r="Y32" s="140"/>
      <c r="Z32" s="140"/>
      <c r="AA32" s="288"/>
      <c r="AB32" s="280"/>
      <c r="AC32" s="280"/>
      <c r="AD32" s="280"/>
      <c r="AE32" s="280"/>
      <c r="AF32" s="280"/>
      <c r="AG32" s="280"/>
      <c r="AH32" s="280"/>
      <c r="AI32" s="285"/>
      <c r="AJ32" s="140"/>
      <c r="AK32" s="1"/>
      <c r="AL32" s="140"/>
      <c r="AM32" s="279"/>
      <c r="AN32" s="280"/>
      <c r="AO32" s="301"/>
      <c r="AP32" s="140"/>
      <c r="AQ32" s="140"/>
      <c r="AR32" s="140"/>
      <c r="AS32" s="140"/>
      <c r="AT32" s="140"/>
      <c r="AU32" s="140"/>
      <c r="AV32" s="140"/>
      <c r="AW32" s="140"/>
      <c r="AX32" s="140"/>
      <c r="AY32" s="140"/>
      <c r="AZ32" s="140"/>
      <c r="BA32" s="140"/>
      <c r="BB32" s="140"/>
      <c r="BC32" s="1"/>
      <c r="BD32" s="140"/>
      <c r="BE32" s="140"/>
      <c r="BF32" s="140"/>
      <c r="BG32" s="140"/>
      <c r="BH32" s="140"/>
      <c r="BI32" s="140"/>
      <c r="BJ32" s="140"/>
      <c r="BK32" s="140"/>
      <c r="BL32" s="140"/>
      <c r="BM32" s="140"/>
      <c r="BN32" s="140"/>
      <c r="BO32" s="140"/>
      <c r="BP32" s="140"/>
      <c r="BQ32" s="140"/>
      <c r="BR32" s="140"/>
      <c r="BS32" s="140"/>
      <c r="BT32" s="140"/>
      <c r="BU32" s="1"/>
      <c r="BV32" s="140"/>
      <c r="BW32" s="140"/>
      <c r="BX32" s="140"/>
      <c r="BY32" s="140"/>
      <c r="BZ32" s="140"/>
      <c r="CA32" s="140"/>
      <c r="CB32" s="140"/>
      <c r="CC32" s="140"/>
      <c r="CD32" s="140"/>
      <c r="CE32" s="140"/>
      <c r="CF32" s="140"/>
      <c r="CG32" s="140"/>
      <c r="CH32" s="140"/>
      <c r="CI32" s="140"/>
      <c r="CJ32" s="140"/>
      <c r="CK32" s="140"/>
      <c r="CL32" s="140"/>
      <c r="CM32" s="140"/>
      <c r="CN32" s="140"/>
      <c r="CO32" s="140"/>
    </row>
    <row r="33" spans="1:93" ht="15.75" customHeight="1">
      <c r="A33" s="1"/>
      <c r="B33" s="140"/>
      <c r="C33" s="140"/>
      <c r="D33" s="140"/>
      <c r="E33" s="140"/>
      <c r="F33" s="140"/>
      <c r="G33" s="140"/>
      <c r="H33" s="140"/>
      <c r="I33" s="140"/>
      <c r="J33" s="140"/>
      <c r="K33" s="140"/>
      <c r="L33" s="140"/>
      <c r="M33" s="140"/>
      <c r="N33" s="140"/>
      <c r="O33" s="140"/>
      <c r="P33" s="140"/>
      <c r="Q33" s="140"/>
      <c r="R33" s="140"/>
      <c r="S33" s="1"/>
      <c r="T33" s="140"/>
      <c r="U33" s="140"/>
      <c r="V33" s="140"/>
      <c r="W33" s="140"/>
      <c r="X33" s="140"/>
      <c r="Y33" s="140"/>
      <c r="Z33" s="140"/>
      <c r="AA33" s="288"/>
      <c r="AB33" s="280"/>
      <c r="AC33" s="280"/>
      <c r="AD33" s="280"/>
      <c r="AE33" s="280"/>
      <c r="AF33" s="280"/>
      <c r="AG33" s="280"/>
      <c r="AH33" s="280"/>
      <c r="AI33" s="285"/>
      <c r="AJ33" s="140"/>
      <c r="AK33" s="1"/>
      <c r="AL33" s="140"/>
      <c r="AM33" s="140"/>
      <c r="AN33" s="140"/>
      <c r="AO33" s="140"/>
      <c r="AP33" s="140"/>
      <c r="AQ33" s="140"/>
      <c r="AR33" s="140"/>
      <c r="AS33" s="140"/>
      <c r="AT33" s="140"/>
      <c r="AU33" s="140"/>
      <c r="AV33" s="140"/>
      <c r="AW33" s="140"/>
      <c r="AX33" s="140"/>
      <c r="AY33" s="140"/>
      <c r="AZ33" s="140"/>
      <c r="BA33" s="140"/>
      <c r="BB33" s="140"/>
      <c r="BC33" s="1"/>
      <c r="BD33" s="140"/>
      <c r="BE33" s="140"/>
      <c r="BF33" s="140"/>
      <c r="BG33" s="140"/>
      <c r="BH33" s="140"/>
      <c r="BI33" s="140"/>
      <c r="BJ33" s="140"/>
      <c r="BK33" s="140"/>
      <c r="BL33" s="140"/>
      <c r="BM33" s="140"/>
      <c r="BN33" s="140"/>
      <c r="BO33" s="140"/>
      <c r="BP33" s="140"/>
      <c r="BQ33" s="140"/>
      <c r="BR33" s="140"/>
      <c r="BS33" s="140"/>
      <c r="BT33" s="140"/>
      <c r="BU33" s="1"/>
      <c r="BV33" s="140"/>
      <c r="BW33" s="275">
        <f>+CJ54</f>
        <v>0.95</v>
      </c>
      <c r="BX33" s="270" t="s">
        <v>863</v>
      </c>
      <c r="BY33" s="279"/>
      <c r="BZ33" s="279"/>
      <c r="CA33" s="279"/>
      <c r="CB33" s="279"/>
      <c r="CC33" s="279"/>
      <c r="CD33" s="140"/>
      <c r="CE33" s="140"/>
      <c r="CF33" s="140"/>
      <c r="CG33" s="140"/>
      <c r="CH33" s="140"/>
      <c r="CI33" s="140"/>
      <c r="CJ33" s="140"/>
      <c r="CK33" s="140"/>
      <c r="CL33" s="140"/>
      <c r="CM33" s="140"/>
      <c r="CN33" s="140"/>
      <c r="CO33" s="140"/>
    </row>
    <row r="34" spans="1:93" ht="14.25" customHeight="1">
      <c r="A34" s="1"/>
      <c r="B34" s="140"/>
      <c r="C34" s="140"/>
      <c r="D34" s="140"/>
      <c r="E34" s="140"/>
      <c r="F34" s="140"/>
      <c r="G34" s="140"/>
      <c r="H34" s="140"/>
      <c r="I34" s="140"/>
      <c r="J34" s="140"/>
      <c r="K34" s="140"/>
      <c r="L34" s="140"/>
      <c r="M34" s="140"/>
      <c r="N34" s="140"/>
      <c r="O34" s="140"/>
      <c r="P34" s="140"/>
      <c r="Q34" s="140"/>
      <c r="R34" s="140"/>
      <c r="S34" s="1"/>
      <c r="T34" s="140"/>
      <c r="U34" s="140"/>
      <c r="V34" s="140"/>
      <c r="W34" s="140"/>
      <c r="X34" s="140"/>
      <c r="Y34" s="140"/>
      <c r="Z34" s="140"/>
      <c r="AA34" s="289"/>
      <c r="AB34" s="286"/>
      <c r="AC34" s="286"/>
      <c r="AD34" s="286"/>
      <c r="AE34" s="286"/>
      <c r="AF34" s="286"/>
      <c r="AG34" s="286"/>
      <c r="AH34" s="286"/>
      <c r="AI34" s="287"/>
      <c r="AJ34" s="140"/>
      <c r="AK34" s="1"/>
      <c r="AL34" s="140"/>
      <c r="AM34" s="140"/>
      <c r="AN34" s="140"/>
      <c r="AO34" s="140"/>
      <c r="AP34" s="140"/>
      <c r="AQ34" s="140"/>
      <c r="AR34" s="140"/>
      <c r="AS34" s="140"/>
      <c r="AT34" s="140"/>
      <c r="AU34" s="140"/>
      <c r="AV34" s="140"/>
      <c r="AW34" s="140"/>
      <c r="AX34" s="140"/>
      <c r="AY34" s="140"/>
      <c r="AZ34" s="140"/>
      <c r="BA34" s="140"/>
      <c r="BB34" s="140"/>
      <c r="BC34" s="1"/>
      <c r="BD34" s="140"/>
      <c r="BE34" s="140"/>
      <c r="BF34" s="140"/>
      <c r="BG34" s="140"/>
      <c r="BH34" s="140"/>
      <c r="BI34" s="140"/>
      <c r="BJ34" s="140"/>
      <c r="BK34" s="140"/>
      <c r="BL34" s="140"/>
      <c r="BM34" s="140"/>
      <c r="BN34" s="140"/>
      <c r="BO34" s="140"/>
      <c r="BP34" s="140"/>
      <c r="BQ34" s="140"/>
      <c r="BR34" s="140"/>
      <c r="BS34" s="140"/>
      <c r="BT34" s="140"/>
      <c r="BU34" s="1"/>
      <c r="BV34" s="140"/>
      <c r="BW34" s="279"/>
      <c r="BX34" s="279"/>
      <c r="BY34" s="280"/>
      <c r="BZ34" s="280"/>
      <c r="CA34" s="280"/>
      <c r="CB34" s="280"/>
      <c r="CC34" s="280"/>
      <c r="CD34" s="140"/>
      <c r="CE34" s="140"/>
      <c r="CF34" s="140"/>
      <c r="CG34" s="140"/>
      <c r="CH34" s="140"/>
      <c r="CI34" s="140"/>
      <c r="CJ34" s="140"/>
      <c r="CK34" s="140"/>
      <c r="CL34" s="140"/>
      <c r="CM34" s="140"/>
      <c r="CN34" s="140"/>
      <c r="CO34" s="140"/>
    </row>
    <row r="35" spans="1:93" ht="14.25" customHeight="1">
      <c r="A35" s="1"/>
      <c r="B35" s="140"/>
      <c r="C35" s="140"/>
      <c r="D35" s="140"/>
      <c r="E35" s="140"/>
      <c r="F35" s="140"/>
      <c r="G35" s="140"/>
      <c r="H35" s="140"/>
      <c r="I35" s="140"/>
      <c r="J35" s="140"/>
      <c r="K35" s="140"/>
      <c r="L35" s="140"/>
      <c r="M35" s="140"/>
      <c r="N35" s="140"/>
      <c r="O35" s="140"/>
      <c r="P35" s="140"/>
      <c r="Q35" s="140"/>
      <c r="R35" s="140"/>
      <c r="S35" s="1"/>
      <c r="T35" s="140"/>
      <c r="U35" s="140"/>
      <c r="V35" s="140"/>
      <c r="W35" s="140"/>
      <c r="X35" s="140"/>
      <c r="Y35" s="140"/>
      <c r="Z35" s="140"/>
      <c r="AA35" s="140"/>
      <c r="AB35" s="140"/>
      <c r="AC35" s="140"/>
      <c r="AD35" s="140"/>
      <c r="AE35" s="140"/>
      <c r="AF35" s="140"/>
      <c r="AG35" s="140"/>
      <c r="AH35" s="140"/>
      <c r="AI35" s="140"/>
      <c r="AJ35" s="140"/>
      <c r="AK35" s="1"/>
      <c r="AL35" s="140"/>
      <c r="AM35" s="140"/>
      <c r="AN35" s="140"/>
      <c r="AO35" s="140"/>
      <c r="AP35" s="140"/>
      <c r="AQ35" s="140"/>
      <c r="AR35" s="140"/>
      <c r="AS35" s="140"/>
      <c r="AT35" s="140"/>
      <c r="AU35" s="140"/>
      <c r="AV35" s="140"/>
      <c r="AW35" s="140"/>
      <c r="AX35" s="140"/>
      <c r="AY35" s="140"/>
      <c r="AZ35" s="140"/>
      <c r="BA35" s="140"/>
      <c r="BB35" s="140"/>
      <c r="BC35" s="1"/>
      <c r="BD35" s="140"/>
      <c r="BE35" s="140"/>
      <c r="BF35" s="140"/>
      <c r="BG35" s="140"/>
      <c r="BH35" s="140"/>
      <c r="BI35" s="140"/>
      <c r="BJ35" s="140"/>
      <c r="BK35" s="140"/>
      <c r="BL35" s="140"/>
      <c r="BM35" s="140"/>
      <c r="BN35" s="140"/>
      <c r="BO35" s="140"/>
      <c r="BP35" s="140"/>
      <c r="BQ35" s="140"/>
      <c r="BR35" s="140"/>
      <c r="BS35" s="140"/>
      <c r="BT35" s="140"/>
      <c r="BU35" s="1"/>
      <c r="BV35" s="140"/>
      <c r="BW35" s="140"/>
      <c r="BX35" s="140"/>
      <c r="BY35" s="140"/>
      <c r="BZ35" s="140"/>
      <c r="CA35" s="140"/>
      <c r="CB35" s="140"/>
      <c r="CC35" s="140"/>
      <c r="CD35" s="140"/>
      <c r="CE35" s="140"/>
      <c r="CF35" s="140"/>
      <c r="CG35" s="140"/>
      <c r="CH35" s="140"/>
      <c r="CI35" s="140"/>
      <c r="CJ35" s="140"/>
      <c r="CK35" s="140"/>
      <c r="CL35" s="140"/>
      <c r="CM35" s="140"/>
      <c r="CN35" s="140"/>
      <c r="CO35" s="140"/>
    </row>
    <row r="36" spans="1:93" ht="8.25" customHeight="1">
      <c r="A36" s="1"/>
      <c r="B36" s="140"/>
      <c r="C36" s="140"/>
      <c r="D36" s="140"/>
      <c r="E36" s="140"/>
      <c r="F36" s="140"/>
      <c r="G36" s="140"/>
      <c r="H36" s="140"/>
      <c r="I36" s="140"/>
      <c r="J36" s="140"/>
      <c r="K36" s="140"/>
      <c r="L36" s="140"/>
      <c r="M36" s="140"/>
      <c r="N36" s="140"/>
      <c r="O36" s="140"/>
      <c r="P36" s="140"/>
      <c r="Q36" s="140"/>
      <c r="R36" s="140"/>
      <c r="S36" s="1"/>
      <c r="T36" s="140"/>
      <c r="U36" s="140"/>
      <c r="V36" s="140"/>
      <c r="W36" s="140"/>
      <c r="X36" s="140"/>
      <c r="Y36" s="140"/>
      <c r="Z36" s="140"/>
      <c r="AA36" s="140"/>
      <c r="AB36" s="140"/>
      <c r="AC36" s="140"/>
      <c r="AD36" s="140"/>
      <c r="AE36" s="140"/>
      <c r="AF36" s="140"/>
      <c r="AG36" s="140"/>
      <c r="AH36" s="140"/>
      <c r="AI36" s="140"/>
      <c r="AJ36" s="140"/>
      <c r="AK36" s="1"/>
      <c r="AL36" s="140"/>
      <c r="AM36" s="140"/>
      <c r="AN36" s="140"/>
      <c r="AO36" s="140"/>
      <c r="AP36" s="140"/>
      <c r="AQ36" s="140"/>
      <c r="AR36" s="140"/>
      <c r="AS36" s="140"/>
      <c r="AT36" s="140"/>
      <c r="AU36" s="140"/>
      <c r="AV36" s="140"/>
      <c r="AW36" s="140"/>
      <c r="AX36" s="140"/>
      <c r="AY36" s="140"/>
      <c r="AZ36" s="140"/>
      <c r="BA36" s="140"/>
      <c r="BB36" s="140"/>
      <c r="BC36" s="1"/>
      <c r="BD36" s="140"/>
      <c r="BE36" s="140"/>
      <c r="BF36" s="140"/>
      <c r="BG36" s="140"/>
      <c r="BH36" s="140"/>
      <c r="BI36" s="140"/>
      <c r="BJ36" s="140"/>
      <c r="BK36" s="140"/>
      <c r="BL36" s="140"/>
      <c r="BM36" s="140"/>
      <c r="BN36" s="140"/>
      <c r="BO36" s="140"/>
      <c r="BP36" s="140"/>
      <c r="BQ36" s="140"/>
      <c r="BR36" s="140"/>
      <c r="BS36" s="140"/>
      <c r="BT36" s="140"/>
      <c r="BU36" s="1"/>
      <c r="BV36" s="140"/>
      <c r="BW36" s="140"/>
      <c r="BX36" s="140"/>
      <c r="BY36" s="140"/>
      <c r="BZ36" s="140"/>
      <c r="CA36" s="140"/>
      <c r="CB36" s="140"/>
      <c r="CC36" s="140"/>
      <c r="CD36" s="140"/>
      <c r="CE36" s="140"/>
      <c r="CF36" s="140"/>
      <c r="CG36" s="140"/>
      <c r="CH36" s="140"/>
      <c r="CI36" s="140"/>
      <c r="CJ36" s="140"/>
      <c r="CK36" s="140"/>
      <c r="CL36" s="140"/>
      <c r="CM36" s="140"/>
      <c r="CN36" s="140"/>
      <c r="CO36" s="140"/>
    </row>
    <row r="37" spans="1:93" ht="8.25" customHeight="1">
      <c r="B37" s="194"/>
      <c r="C37" s="194"/>
      <c r="D37" s="194"/>
      <c r="E37" s="194"/>
      <c r="F37" s="194"/>
      <c r="G37" s="194"/>
      <c r="H37" s="194"/>
      <c r="I37" s="194"/>
      <c r="J37" s="194"/>
      <c r="K37" s="194"/>
      <c r="L37" s="194"/>
      <c r="M37" s="194"/>
      <c r="N37" s="194"/>
      <c r="O37" s="194"/>
      <c r="P37" s="194"/>
      <c r="Q37" s="194"/>
      <c r="R37" s="194"/>
      <c r="T37" s="194"/>
      <c r="U37" s="194"/>
      <c r="V37" s="194"/>
      <c r="W37" s="194"/>
      <c r="X37" s="194"/>
      <c r="Y37" s="194"/>
      <c r="Z37" s="194"/>
      <c r="AA37" s="194"/>
      <c r="AB37" s="194"/>
      <c r="AC37" s="194"/>
      <c r="AD37" s="194"/>
      <c r="AE37" s="194"/>
      <c r="AF37" s="194"/>
      <c r="AG37" s="194"/>
      <c r="AH37" s="194"/>
      <c r="AI37" s="194"/>
      <c r="AJ37" s="194"/>
      <c r="AL37" s="194"/>
      <c r="AM37" s="194"/>
      <c r="AN37" s="194"/>
      <c r="AO37" s="194"/>
      <c r="AP37" s="194"/>
      <c r="AQ37" s="194"/>
      <c r="AR37" s="194"/>
      <c r="AS37" s="194"/>
      <c r="AT37" s="194"/>
      <c r="AU37" s="194"/>
      <c r="AV37" s="194"/>
      <c r="AW37" s="194"/>
      <c r="AX37" s="194"/>
      <c r="AY37" s="194"/>
      <c r="AZ37" s="194"/>
      <c r="BA37" s="194"/>
      <c r="BB37" s="194"/>
      <c r="BD37" s="194"/>
      <c r="BE37" s="194"/>
      <c r="BF37" s="194"/>
      <c r="BG37" s="194"/>
      <c r="BH37" s="194"/>
      <c r="BI37" s="194"/>
      <c r="BJ37" s="194"/>
      <c r="BK37" s="194"/>
      <c r="BL37" s="194"/>
      <c r="BM37" s="194"/>
      <c r="BN37" s="194"/>
      <c r="BO37" s="194"/>
      <c r="BP37" s="194"/>
      <c r="BQ37" s="194"/>
      <c r="BR37" s="194"/>
      <c r="BS37" s="194"/>
      <c r="BT37" s="194"/>
      <c r="BV37" s="194"/>
      <c r="BW37" s="194"/>
      <c r="BX37" s="194"/>
      <c r="BY37" s="194"/>
      <c r="BZ37" s="194"/>
      <c r="CA37" s="194"/>
      <c r="CB37" s="194"/>
      <c r="CC37" s="194"/>
      <c r="CD37" s="194"/>
      <c r="CE37" s="194"/>
      <c r="CF37" s="194"/>
      <c r="CG37" s="194"/>
      <c r="CH37" s="194"/>
      <c r="CI37" s="194"/>
      <c r="CJ37" s="194"/>
      <c r="CK37" s="194"/>
      <c r="CL37" s="194"/>
    </row>
    <row r="38" spans="1:93" ht="8.25" customHeight="1">
      <c r="B38" s="194"/>
      <c r="C38" s="194"/>
      <c r="D38" s="194"/>
      <c r="E38" s="194"/>
      <c r="F38" s="194"/>
      <c r="G38" s="194"/>
      <c r="H38" s="194"/>
      <c r="I38" s="194"/>
      <c r="J38" s="194"/>
      <c r="K38" s="194"/>
      <c r="L38" s="194"/>
      <c r="M38" s="194"/>
      <c r="N38" s="194"/>
      <c r="O38" s="194"/>
      <c r="P38" s="194"/>
      <c r="Q38" s="194"/>
      <c r="R38" s="194"/>
      <c r="T38" s="194"/>
      <c r="U38" s="194"/>
      <c r="V38" s="194"/>
      <c r="W38" s="194"/>
      <c r="X38" s="194"/>
      <c r="Y38" s="194"/>
      <c r="Z38" s="194"/>
      <c r="AA38" s="194"/>
      <c r="AB38" s="194"/>
      <c r="AC38" s="194"/>
      <c r="AD38" s="194"/>
      <c r="AE38" s="194"/>
      <c r="AF38" s="194"/>
      <c r="AG38" s="194"/>
      <c r="AH38" s="194"/>
      <c r="AI38" s="194"/>
      <c r="AJ38" s="194"/>
      <c r="AL38" s="194"/>
      <c r="AM38" s="194"/>
      <c r="AN38" s="194"/>
      <c r="AO38" s="194"/>
      <c r="AP38" s="194"/>
      <c r="AQ38" s="194"/>
      <c r="AR38" s="194"/>
      <c r="AS38" s="194"/>
      <c r="AT38" s="194"/>
      <c r="AU38" s="194"/>
      <c r="AV38" s="194"/>
      <c r="AW38" s="194"/>
      <c r="AX38" s="194"/>
      <c r="AY38" s="194"/>
      <c r="AZ38" s="194"/>
      <c r="BA38" s="194"/>
      <c r="BB38" s="194"/>
      <c r="BD38" s="194"/>
      <c r="BS38" s="194"/>
      <c r="BT38" s="194"/>
      <c r="BV38" s="194"/>
      <c r="BW38" s="194"/>
      <c r="BX38" s="194"/>
      <c r="BY38" s="194"/>
      <c r="BZ38" s="194"/>
      <c r="CA38" s="194"/>
      <c r="CB38" s="194"/>
      <c r="CC38" s="194"/>
      <c r="CD38" s="194"/>
      <c r="CE38" s="194"/>
      <c r="CF38" s="194"/>
      <c r="CG38" s="194"/>
      <c r="CH38" s="194"/>
      <c r="CI38" s="194"/>
      <c r="CJ38" s="194"/>
      <c r="CK38" s="194"/>
      <c r="CL38" s="194"/>
    </row>
    <row r="39" spans="1:93" ht="8.25" customHeight="1">
      <c r="B39" s="194"/>
      <c r="C39" s="194"/>
      <c r="D39" s="194"/>
      <c r="E39" s="194"/>
      <c r="F39" s="194"/>
      <c r="G39" s="194"/>
      <c r="H39" s="194"/>
      <c r="I39" s="194"/>
      <c r="J39" s="194"/>
      <c r="K39" s="194"/>
      <c r="L39" s="194"/>
      <c r="M39" s="194"/>
      <c r="N39" s="194"/>
      <c r="O39" s="194"/>
      <c r="P39" s="194"/>
      <c r="Q39" s="194"/>
      <c r="R39" s="194"/>
      <c r="T39" s="194"/>
      <c r="U39" s="194"/>
      <c r="V39" s="194"/>
      <c r="W39" s="194"/>
      <c r="X39" s="194"/>
      <c r="Y39" s="194"/>
      <c r="Z39" s="194"/>
      <c r="AA39" s="194"/>
      <c r="AB39" s="194"/>
      <c r="AC39" s="194"/>
      <c r="AD39" s="194"/>
      <c r="AE39" s="194"/>
      <c r="AF39" s="194"/>
      <c r="AG39" s="194"/>
      <c r="AL39" s="194"/>
      <c r="AM39" s="194"/>
      <c r="AN39" s="194"/>
      <c r="AO39" s="194"/>
      <c r="AP39" s="194"/>
      <c r="AQ39" s="194"/>
      <c r="AR39" s="194"/>
      <c r="AS39" s="194"/>
      <c r="AT39" s="194"/>
      <c r="AU39" s="194"/>
      <c r="AV39" s="194"/>
      <c r="AW39" s="194"/>
      <c r="AX39" s="194"/>
      <c r="AY39" s="194"/>
      <c r="AZ39" s="194"/>
      <c r="BA39" s="194"/>
      <c r="BB39" s="194"/>
      <c r="BD39" s="194"/>
      <c r="BS39" s="194"/>
      <c r="BT39" s="194"/>
      <c r="BV39" s="194"/>
      <c r="BW39" s="194"/>
      <c r="BX39" s="194"/>
      <c r="BY39" s="194"/>
      <c r="BZ39" s="194"/>
      <c r="CA39" s="194"/>
      <c r="CB39" s="194"/>
      <c r="CC39" s="194"/>
      <c r="CD39" s="194"/>
      <c r="CE39" s="194"/>
      <c r="CF39" s="194"/>
      <c r="CG39" s="194"/>
      <c r="CH39" s="194"/>
      <c r="CI39" s="194"/>
      <c r="CJ39" s="194"/>
      <c r="CK39" s="194"/>
      <c r="CL39" s="194"/>
    </row>
    <row r="40" spans="1:93" ht="8.25" customHeight="1">
      <c r="B40" s="194"/>
      <c r="C40" s="194"/>
      <c r="D40" s="194"/>
      <c r="E40" s="194"/>
      <c r="F40" s="194"/>
      <c r="G40" s="194"/>
      <c r="H40" s="194"/>
      <c r="I40" s="194"/>
      <c r="J40" s="194"/>
      <c r="K40" s="194"/>
      <c r="L40" s="194"/>
      <c r="M40" s="194"/>
      <c r="N40" s="194"/>
      <c r="O40" s="194"/>
      <c r="P40" s="194"/>
      <c r="Q40" s="194"/>
      <c r="R40" s="194"/>
      <c r="T40" s="194"/>
      <c r="U40" s="194"/>
      <c r="V40" s="194"/>
      <c r="W40" s="194"/>
      <c r="X40" s="194"/>
      <c r="Y40" s="194"/>
      <c r="Z40" s="194"/>
      <c r="AA40" s="194"/>
      <c r="AB40" s="194"/>
      <c r="AC40" s="194"/>
      <c r="AD40" s="194"/>
      <c r="AE40" s="194"/>
      <c r="AF40" s="194"/>
      <c r="AG40" s="194"/>
      <c r="AL40" s="194"/>
      <c r="AM40" s="194"/>
      <c r="AN40" s="194"/>
      <c r="AO40" s="194"/>
      <c r="AP40" s="194"/>
      <c r="AQ40" s="194"/>
      <c r="AR40" s="194"/>
      <c r="AS40" s="194"/>
      <c r="AT40" s="194"/>
      <c r="AU40" s="194"/>
      <c r="AV40" s="194"/>
      <c r="AW40" s="194"/>
      <c r="AX40" s="194"/>
      <c r="AY40" s="194"/>
      <c r="AZ40" s="194"/>
      <c r="BA40" s="194"/>
      <c r="BB40" s="194"/>
      <c r="BD40" s="194"/>
      <c r="BT40" s="194"/>
      <c r="BV40" s="194"/>
      <c r="BW40" s="194"/>
      <c r="BX40" s="194"/>
      <c r="BY40" s="194"/>
      <c r="BZ40" s="194"/>
      <c r="CA40" s="194"/>
      <c r="CB40" s="194"/>
      <c r="CC40" s="194"/>
      <c r="CD40" s="194"/>
      <c r="CE40" s="194"/>
      <c r="CF40" s="194"/>
      <c r="CG40" s="194"/>
      <c r="CH40" s="194"/>
      <c r="CI40" s="194"/>
      <c r="CJ40" s="194"/>
      <c r="CK40" s="194"/>
      <c r="CL40" s="194"/>
    </row>
    <row r="41" spans="1:93" ht="14.25" customHeight="1"/>
    <row r="42" spans="1:93" ht="14.25" customHeight="1">
      <c r="B42" s="195"/>
      <c r="C42" s="196" t="s">
        <v>864</v>
      </c>
      <c r="D42" s="197"/>
      <c r="E42" s="197"/>
      <c r="F42" s="197"/>
      <c r="G42" s="197"/>
      <c r="H42" s="197"/>
      <c r="I42" s="195"/>
      <c r="J42" s="195"/>
      <c r="K42" s="195"/>
      <c r="L42" s="195"/>
      <c r="M42" s="195"/>
      <c r="N42" s="182"/>
      <c r="O42" s="198"/>
      <c r="P42" s="182"/>
      <c r="Q42" s="182"/>
      <c r="R42" s="182"/>
      <c r="T42" s="182"/>
      <c r="U42" s="196" t="s">
        <v>864</v>
      </c>
      <c r="V42" s="197"/>
      <c r="W42" s="197"/>
      <c r="X42" s="197"/>
      <c r="Y42" s="197"/>
      <c r="Z42" s="197"/>
      <c r="AA42" s="197"/>
      <c r="AB42" s="197"/>
      <c r="AC42" s="197"/>
      <c r="AD42" s="199"/>
      <c r="AE42" s="199"/>
      <c r="AF42" s="182"/>
      <c r="AG42" s="182"/>
      <c r="AH42" s="182"/>
      <c r="AI42" s="182"/>
      <c r="AJ42" s="182"/>
      <c r="AL42" s="182"/>
      <c r="AM42" s="196" t="s">
        <v>864</v>
      </c>
      <c r="AN42" s="197"/>
      <c r="AO42" s="197"/>
      <c r="AP42" s="197"/>
      <c r="AQ42" s="197"/>
      <c r="AR42" s="199"/>
      <c r="AS42" s="199"/>
      <c r="AT42" s="199"/>
      <c r="AU42" s="199"/>
      <c r="AV42" s="199"/>
      <c r="AW42" s="199"/>
      <c r="AX42" s="182"/>
      <c r="AY42" s="182"/>
      <c r="AZ42" s="182"/>
      <c r="BA42" s="182"/>
      <c r="BB42" s="195"/>
      <c r="BD42" s="195"/>
      <c r="BE42" s="196" t="s">
        <v>864</v>
      </c>
      <c r="BF42" s="197"/>
      <c r="BG42" s="197"/>
      <c r="BH42" s="197"/>
      <c r="BI42" s="197"/>
      <c r="BJ42" s="197"/>
      <c r="BK42" s="200" t="s">
        <v>838</v>
      </c>
      <c r="BL42" s="199"/>
      <c r="BM42" s="199"/>
      <c r="BN42" s="199"/>
      <c r="BO42" s="199"/>
      <c r="BP42" s="182"/>
      <c r="BQ42" s="182"/>
      <c r="BR42" s="182"/>
      <c r="BS42" s="182"/>
      <c r="BT42" s="195"/>
      <c r="BV42" s="201" t="s">
        <v>864</v>
      </c>
      <c r="BW42" s="196"/>
      <c r="BX42" s="202"/>
      <c r="BY42" s="202"/>
      <c r="BZ42" s="202"/>
      <c r="CA42" s="182"/>
      <c r="CB42" s="182"/>
      <c r="CC42" s="182"/>
      <c r="CD42" s="202"/>
      <c r="CE42" s="202"/>
      <c r="CF42" s="202"/>
      <c r="CG42" s="202"/>
      <c r="CH42" s="202"/>
      <c r="CI42" s="202"/>
      <c r="CJ42" s="202"/>
      <c r="CK42" s="202"/>
      <c r="CL42" s="202"/>
      <c r="CM42" s="202"/>
      <c r="CN42" s="202"/>
      <c r="CO42" s="182"/>
    </row>
    <row r="43" spans="1:93" ht="14.25" customHeight="1">
      <c r="B43" s="195"/>
      <c r="C43" s="195"/>
      <c r="D43" s="195"/>
      <c r="E43" s="195"/>
      <c r="F43" s="195"/>
      <c r="G43" s="195"/>
      <c r="H43" s="195"/>
      <c r="I43" s="200" t="s">
        <v>865</v>
      </c>
      <c r="J43" s="200" t="s">
        <v>827</v>
      </c>
      <c r="K43" s="200" t="s">
        <v>866</v>
      </c>
      <c r="L43" s="200" t="s">
        <v>772</v>
      </c>
      <c r="M43" s="200" t="s">
        <v>770</v>
      </c>
      <c r="N43" s="182"/>
      <c r="O43" s="182"/>
      <c r="P43" s="182"/>
      <c r="Q43" s="182"/>
      <c r="R43" s="182"/>
      <c r="T43" s="182"/>
      <c r="U43" s="197"/>
      <c r="V43" s="197"/>
      <c r="W43" s="197"/>
      <c r="X43" s="197"/>
      <c r="Y43" s="197"/>
      <c r="Z43" s="197"/>
      <c r="AA43" s="200" t="s">
        <v>867</v>
      </c>
      <c r="AB43" s="199" t="s">
        <v>868</v>
      </c>
      <c r="AC43" s="199"/>
      <c r="AD43" s="199"/>
      <c r="AE43" s="199"/>
      <c r="AF43" s="182"/>
      <c r="AG43" s="182"/>
      <c r="AH43" s="182"/>
      <c r="AI43" s="182"/>
      <c r="AJ43" s="182"/>
      <c r="AL43" s="182"/>
      <c r="AM43" s="197"/>
      <c r="AN43" s="197"/>
      <c r="AO43" s="197"/>
      <c r="AP43" s="197"/>
      <c r="AQ43" s="197"/>
      <c r="AR43" s="197"/>
      <c r="AS43" s="200" t="s">
        <v>867</v>
      </c>
      <c r="AT43" s="199"/>
      <c r="AU43" s="199"/>
      <c r="AV43" s="199"/>
      <c r="AW43" s="199"/>
      <c r="AX43" s="182"/>
      <c r="AY43" s="182"/>
      <c r="AZ43" s="182"/>
      <c r="BA43" s="182"/>
      <c r="BB43" s="195"/>
      <c r="BD43" s="195"/>
      <c r="BE43" s="197"/>
      <c r="BF43" s="197"/>
      <c r="BG43" s="197"/>
      <c r="BH43" s="197"/>
      <c r="BI43" s="197"/>
      <c r="BJ43" s="203" t="s">
        <v>122</v>
      </c>
      <c r="BK43" s="199">
        <f>BL43/(SUM($BL$43:$BL$46))</f>
        <v>0.17948717948717949</v>
      </c>
      <c r="BL43" s="197">
        <v>14</v>
      </c>
      <c r="BM43" s="199"/>
      <c r="BN43" s="199"/>
      <c r="BO43" s="199"/>
      <c r="BP43" s="182"/>
      <c r="BQ43" s="182"/>
      <c r="BR43" s="182"/>
      <c r="BS43" s="182"/>
      <c r="BT43" s="195"/>
      <c r="BV43" s="195"/>
      <c r="BW43" s="182"/>
      <c r="BX43" s="182"/>
      <c r="BY43" s="182"/>
      <c r="BZ43" s="202"/>
      <c r="CA43" s="202"/>
      <c r="CB43" s="202"/>
      <c r="CC43" s="202"/>
      <c r="CD43" s="202"/>
      <c r="CE43" s="202"/>
      <c r="CF43" s="202"/>
      <c r="CG43" s="202"/>
      <c r="CH43" s="202"/>
      <c r="CI43" s="204" t="s">
        <v>680</v>
      </c>
      <c r="CJ43" s="202"/>
      <c r="CK43" s="202"/>
      <c r="CL43" s="202"/>
      <c r="CM43" s="202"/>
      <c r="CN43" s="202"/>
      <c r="CO43" s="182"/>
    </row>
    <row r="44" spans="1:93" ht="14.25" customHeight="1">
      <c r="B44" s="195"/>
      <c r="C44" s="195"/>
      <c r="D44" s="195"/>
      <c r="E44" s="195"/>
      <c r="F44" s="195"/>
      <c r="G44" s="195"/>
      <c r="H44" s="195"/>
      <c r="I44" s="195"/>
      <c r="J44" s="195"/>
      <c r="K44" s="195"/>
      <c r="L44" s="195"/>
      <c r="M44" s="195"/>
      <c r="N44" s="182"/>
      <c r="O44" s="182"/>
      <c r="P44" s="182"/>
      <c r="Q44" s="182"/>
      <c r="R44" s="182"/>
      <c r="T44" s="182"/>
      <c r="U44" s="197"/>
      <c r="V44" s="197"/>
      <c r="W44" s="197"/>
      <c r="X44" s="197"/>
      <c r="Y44" s="197"/>
      <c r="Z44" s="203" t="s">
        <v>869</v>
      </c>
      <c r="AA44" s="199">
        <f>'2) Final Data'!D59</f>
        <v>0.3</v>
      </c>
      <c r="AB44" s="199">
        <f t="shared" ref="AB44:AB47" si="0">1-AA44</f>
        <v>0.7</v>
      </c>
      <c r="AC44" s="199"/>
      <c r="AD44" s="199"/>
      <c r="AE44" s="199"/>
      <c r="AF44" s="182"/>
      <c r="AG44" s="182"/>
      <c r="AH44" s="182"/>
      <c r="AI44" s="182"/>
      <c r="AJ44" s="182"/>
      <c r="AL44" s="182"/>
      <c r="AM44" s="197"/>
      <c r="AN44" s="197"/>
      <c r="AO44" s="197"/>
      <c r="AP44" s="197"/>
      <c r="AQ44" s="197"/>
      <c r="AR44" s="203" t="s">
        <v>870</v>
      </c>
      <c r="AS44" s="199">
        <f>'2) Final Data'!D121</f>
        <v>0.49620508120117612</v>
      </c>
      <c r="AT44" s="199"/>
      <c r="AU44" s="199"/>
      <c r="AV44" s="199"/>
      <c r="AW44" s="199"/>
      <c r="AX44" s="182"/>
      <c r="AY44" s="182"/>
      <c r="AZ44" s="182"/>
      <c r="BA44" s="182"/>
      <c r="BB44" s="195"/>
      <c r="BD44" s="195"/>
      <c r="BE44" s="197"/>
      <c r="BF44" s="197"/>
      <c r="BG44" s="197"/>
      <c r="BH44" s="197"/>
      <c r="BI44" s="197"/>
      <c r="BJ44" s="203" t="s">
        <v>126</v>
      </c>
      <c r="BK44" s="199">
        <f t="shared" ref="BK44:BK46" si="1">BL44/(SUM($BL$43:$BL$46))</f>
        <v>0.28205128205128205</v>
      </c>
      <c r="BL44" s="197">
        <v>22</v>
      </c>
      <c r="BM44" s="199"/>
      <c r="BN44" s="199"/>
      <c r="BO44" s="199"/>
      <c r="BP44" s="182"/>
      <c r="BQ44" s="182"/>
      <c r="BR44" s="182"/>
      <c r="BS44" s="182"/>
      <c r="BT44" s="195"/>
      <c r="BV44" s="195"/>
      <c r="BW44" s="182"/>
      <c r="BX44" s="182"/>
      <c r="BY44" s="182"/>
      <c r="BZ44" s="202"/>
      <c r="CA44" s="202"/>
      <c r="CB44" s="202"/>
      <c r="CC44" s="202"/>
      <c r="CD44" s="202"/>
      <c r="CE44" s="202"/>
      <c r="CF44" s="202"/>
      <c r="CG44" s="202"/>
      <c r="CH44" s="202"/>
      <c r="CI44" s="204"/>
      <c r="CJ44" s="202" t="s">
        <v>681</v>
      </c>
      <c r="CK44" s="202" t="s">
        <v>682</v>
      </c>
      <c r="CL44" s="202" t="s">
        <v>683</v>
      </c>
      <c r="CM44" s="202"/>
      <c r="CN44" s="202"/>
      <c r="CO44" s="182"/>
    </row>
    <row r="45" spans="1:93" ht="14.25" customHeight="1">
      <c r="B45" s="195"/>
      <c r="C45" s="197"/>
      <c r="D45" s="182"/>
      <c r="E45" s="182"/>
      <c r="F45" s="182"/>
      <c r="G45" s="182"/>
      <c r="H45" s="203" t="s">
        <v>871</v>
      </c>
      <c r="I45" s="197">
        <f>'2) Final Data'!F47</f>
        <v>8336.119999999999</v>
      </c>
      <c r="J45" s="197"/>
      <c r="K45" s="197"/>
      <c r="L45" s="205">
        <f>'2) Final Data'!$D$145</f>
        <v>2145.2327499999997</v>
      </c>
      <c r="M45" s="205">
        <f>'2) Final Data'!$D$144</f>
        <v>1263.6302499999999</v>
      </c>
      <c r="N45" s="182"/>
      <c r="O45" s="182"/>
      <c r="P45" s="182"/>
      <c r="Q45" s="182"/>
      <c r="R45" s="182"/>
      <c r="T45" s="182"/>
      <c r="U45" s="197"/>
      <c r="V45" s="197"/>
      <c r="W45" s="197"/>
      <c r="X45" s="197"/>
      <c r="Y45" s="197"/>
      <c r="Z45" s="203" t="s">
        <v>872</v>
      </c>
      <c r="AA45" s="199">
        <f>'2) Final Data'!D58</f>
        <v>0.72499999999999998</v>
      </c>
      <c r="AB45" s="199">
        <f t="shared" si="0"/>
        <v>0.27500000000000002</v>
      </c>
      <c r="AC45" s="199"/>
      <c r="AD45" s="199"/>
      <c r="AE45" s="199"/>
      <c r="AF45" s="182"/>
      <c r="AG45" s="182"/>
      <c r="AH45" s="182"/>
      <c r="AI45" s="182"/>
      <c r="AJ45" s="182"/>
      <c r="AL45" s="182"/>
      <c r="AM45" s="197"/>
      <c r="AN45" s="197"/>
      <c r="AO45" s="197"/>
      <c r="AP45" s="197"/>
      <c r="AQ45" s="197"/>
      <c r="AR45" s="203" t="s">
        <v>873</v>
      </c>
      <c r="AS45" s="199">
        <f>'2) Final Data'!D122</f>
        <v>0.31287551145627845</v>
      </c>
      <c r="AT45" s="199"/>
      <c r="AU45" s="199"/>
      <c r="AV45" s="199"/>
      <c r="AW45" s="199"/>
      <c r="AX45" s="182"/>
      <c r="AY45" s="182"/>
      <c r="AZ45" s="182"/>
      <c r="BA45" s="182"/>
      <c r="BB45" s="195"/>
      <c r="BD45" s="195"/>
      <c r="BE45" s="197"/>
      <c r="BF45" s="197"/>
      <c r="BG45" s="197"/>
      <c r="BH45" s="197"/>
      <c r="BI45" s="197"/>
      <c r="BJ45" s="203" t="s">
        <v>874</v>
      </c>
      <c r="BK45" s="199">
        <f t="shared" si="1"/>
        <v>0.33333333333333331</v>
      </c>
      <c r="BL45" s="197">
        <v>26</v>
      </c>
      <c r="BM45" s="199"/>
      <c r="BN45" s="199"/>
      <c r="BO45" s="199"/>
      <c r="BP45" s="182"/>
      <c r="BQ45" s="182"/>
      <c r="BR45" s="182"/>
      <c r="BS45" s="182"/>
      <c r="BT45" s="195"/>
      <c r="BV45" s="195"/>
      <c r="BW45" s="182"/>
      <c r="BX45" s="182"/>
      <c r="BY45" s="182"/>
      <c r="BZ45" s="202"/>
      <c r="CA45" s="202"/>
      <c r="CB45" s="202"/>
      <c r="CC45" s="202"/>
      <c r="CD45" s="202"/>
      <c r="CE45" s="202"/>
      <c r="CF45" s="202"/>
      <c r="CG45" s="202"/>
      <c r="CH45" s="202"/>
      <c r="CI45" s="204" t="s">
        <v>875</v>
      </c>
      <c r="CJ45" s="206">
        <f>'2) Final Data'!D77</f>
        <v>0.89999999999999991</v>
      </c>
      <c r="CK45" s="206">
        <f>100%-CJ45-10%</f>
        <v>0</v>
      </c>
      <c r="CL45" s="206">
        <v>0</v>
      </c>
      <c r="CM45" s="202"/>
      <c r="CN45" s="202"/>
      <c r="CO45" s="182"/>
    </row>
    <row r="46" spans="1:93" ht="14.25" customHeight="1">
      <c r="B46" s="195"/>
      <c r="C46" s="197"/>
      <c r="D46" s="197"/>
      <c r="E46" s="197"/>
      <c r="F46" s="197"/>
      <c r="G46" s="197"/>
      <c r="H46" s="203" t="s">
        <v>876</v>
      </c>
      <c r="I46" s="197">
        <f>'2) Final Data'!F46</f>
        <v>9020</v>
      </c>
      <c r="J46" s="197"/>
      <c r="K46" s="197"/>
      <c r="L46" s="205">
        <f>'2) Final Data'!$D$145</f>
        <v>2145.2327499999997</v>
      </c>
      <c r="M46" s="205">
        <f>'2) Final Data'!$D$144</f>
        <v>1263.6302499999999</v>
      </c>
      <c r="N46" s="182"/>
      <c r="O46" s="182"/>
      <c r="P46" s="182"/>
      <c r="Q46" s="182"/>
      <c r="R46" s="182"/>
      <c r="T46" s="182"/>
      <c r="U46" s="197"/>
      <c r="V46" s="197"/>
      <c r="W46" s="197"/>
      <c r="X46" s="197"/>
      <c r="Y46" s="197"/>
      <c r="Z46" s="203" t="s">
        <v>877</v>
      </c>
      <c r="AA46" s="199">
        <f>'2) Final Data'!D57</f>
        <v>1</v>
      </c>
      <c r="AB46" s="199">
        <f t="shared" si="0"/>
        <v>0</v>
      </c>
      <c r="AC46" s="199"/>
      <c r="AD46" s="199"/>
      <c r="AE46" s="199"/>
      <c r="AF46" s="182"/>
      <c r="AG46" s="182"/>
      <c r="AH46" s="182"/>
      <c r="AI46" s="182"/>
      <c r="AJ46" s="182"/>
      <c r="AL46" s="182"/>
      <c r="AM46" s="197"/>
      <c r="AN46" s="197"/>
      <c r="AO46" s="197"/>
      <c r="AP46" s="197"/>
      <c r="AQ46" s="197"/>
      <c r="AR46" s="203" t="s">
        <v>878</v>
      </c>
      <c r="AS46" s="199">
        <f>'2) Final Data'!D123</f>
        <v>6.4251221102628611E-2</v>
      </c>
      <c r="AT46" s="199"/>
      <c r="AU46" s="199"/>
      <c r="AV46" s="199"/>
      <c r="AW46" s="199"/>
      <c r="AX46" s="182"/>
      <c r="AY46" s="182"/>
      <c r="AZ46" s="182"/>
      <c r="BA46" s="182"/>
      <c r="BB46" s="195"/>
      <c r="BD46" s="195"/>
      <c r="BE46" s="197"/>
      <c r="BF46" s="197"/>
      <c r="BG46" s="197"/>
      <c r="BH46" s="197"/>
      <c r="BI46" s="197"/>
      <c r="BJ46" s="203" t="s">
        <v>879</v>
      </c>
      <c r="BK46" s="199">
        <f t="shared" si="1"/>
        <v>0.20512820512820512</v>
      </c>
      <c r="BL46" s="197">
        <v>16</v>
      </c>
      <c r="BM46" s="199"/>
      <c r="BN46" s="199"/>
      <c r="BO46" s="199"/>
      <c r="BP46" s="182"/>
      <c r="BQ46" s="182"/>
      <c r="BR46" s="182"/>
      <c r="BS46" s="182"/>
      <c r="BT46" s="195"/>
      <c r="BV46" s="195"/>
      <c r="BW46" s="182"/>
      <c r="BX46" s="182"/>
      <c r="BY46" s="182"/>
      <c r="BZ46" s="202"/>
      <c r="CA46" s="202"/>
      <c r="CB46" s="202"/>
      <c r="CC46" s="202"/>
      <c r="CD46" s="202"/>
      <c r="CE46" s="202"/>
      <c r="CF46" s="202"/>
      <c r="CG46" s="202"/>
      <c r="CH46" s="202"/>
      <c r="CI46" s="204" t="s">
        <v>880</v>
      </c>
      <c r="CJ46" s="206">
        <f>'2) Final Data'!D78</f>
        <v>0.92500000000000004</v>
      </c>
      <c r="CK46" s="206">
        <f t="shared" ref="CK46:CK50" si="2">100%-CJ46-10%</f>
        <v>-2.500000000000005E-2</v>
      </c>
      <c r="CL46" s="206">
        <v>0</v>
      </c>
      <c r="CM46" s="202"/>
      <c r="CN46" s="202"/>
      <c r="CO46" s="182"/>
    </row>
    <row r="47" spans="1:93" ht="14.25" customHeight="1">
      <c r="B47" s="195"/>
      <c r="C47" s="197"/>
      <c r="D47" s="197"/>
      <c r="E47" s="197"/>
      <c r="F47" s="197"/>
      <c r="G47" s="197"/>
      <c r="H47" s="203" t="s">
        <v>881</v>
      </c>
      <c r="I47" s="197"/>
      <c r="J47" s="207">
        <f>'2) Final Data'!D113</f>
        <v>23864.656686977774</v>
      </c>
      <c r="K47" s="197"/>
      <c r="L47" s="205">
        <f>'2) Final Data'!$D$145</f>
        <v>2145.2327499999997</v>
      </c>
      <c r="M47" s="205">
        <f>'2) Final Data'!$D$144</f>
        <v>1263.6302499999999</v>
      </c>
      <c r="N47" s="182"/>
      <c r="O47" s="182"/>
      <c r="P47" s="182"/>
      <c r="Q47" s="182"/>
      <c r="R47" s="182"/>
      <c r="T47" s="182"/>
      <c r="U47" s="197"/>
      <c r="V47" s="197"/>
      <c r="W47" s="197"/>
      <c r="X47" s="197"/>
      <c r="Y47" s="197"/>
      <c r="Z47" s="203" t="s">
        <v>882</v>
      </c>
      <c r="AA47" s="199">
        <f>'2) Final Data'!D56</f>
        <v>0.25359999999999999</v>
      </c>
      <c r="AB47" s="199">
        <f t="shared" si="0"/>
        <v>0.74639999999999995</v>
      </c>
      <c r="AC47" s="199"/>
      <c r="AD47" s="199"/>
      <c r="AE47" s="199"/>
      <c r="AF47" s="182"/>
      <c r="AG47" s="182"/>
      <c r="AH47" s="182"/>
      <c r="AI47" s="182"/>
      <c r="AJ47" s="182"/>
      <c r="AL47" s="182"/>
      <c r="AM47" s="197"/>
      <c r="AN47" s="197"/>
      <c r="AO47" s="197"/>
      <c r="AP47" s="197"/>
      <c r="AQ47" s="197"/>
      <c r="AR47" s="203" t="s">
        <v>883</v>
      </c>
      <c r="AS47" s="199">
        <f>'2) Final Data'!D124</f>
        <v>1.2338096805939553E-2</v>
      </c>
      <c r="AT47" s="199"/>
      <c r="AU47" s="199"/>
      <c r="AV47" s="199"/>
      <c r="AW47" s="199"/>
      <c r="AX47" s="182"/>
      <c r="AY47" s="182"/>
      <c r="AZ47" s="182"/>
      <c r="BA47" s="182"/>
      <c r="BB47" s="195"/>
      <c r="BD47" s="195"/>
      <c r="BE47" s="197"/>
      <c r="BF47" s="197"/>
      <c r="BG47" s="197"/>
      <c r="BH47" s="197"/>
      <c r="BI47" s="197"/>
      <c r="BJ47" s="203"/>
      <c r="BK47" s="199"/>
      <c r="BL47" s="199"/>
      <c r="BM47" s="199"/>
      <c r="BN47" s="199"/>
      <c r="BO47" s="199"/>
      <c r="BP47" s="182"/>
      <c r="BQ47" s="182"/>
      <c r="BR47" s="182"/>
      <c r="BS47" s="182"/>
      <c r="BT47" s="195"/>
      <c r="BV47" s="195"/>
      <c r="BW47" s="182"/>
      <c r="BX47" s="182"/>
      <c r="BY47" s="182"/>
      <c r="BZ47" s="202"/>
      <c r="CA47" s="202"/>
      <c r="CB47" s="202"/>
      <c r="CC47" s="202"/>
      <c r="CD47" s="202"/>
      <c r="CE47" s="202"/>
      <c r="CF47" s="202"/>
      <c r="CG47" s="202"/>
      <c r="CH47" s="202"/>
      <c r="CI47" s="204" t="s">
        <v>884</v>
      </c>
      <c r="CJ47" s="206">
        <f>'2) Final Data'!D79</f>
        <v>0.72499999999999998</v>
      </c>
      <c r="CK47" s="206">
        <f t="shared" si="2"/>
        <v>0.17500000000000002</v>
      </c>
      <c r="CL47" s="206">
        <v>0</v>
      </c>
      <c r="CM47" s="202"/>
      <c r="CN47" s="202"/>
      <c r="CO47" s="182"/>
    </row>
    <row r="48" spans="1:93" ht="14.25" customHeight="1">
      <c r="B48" s="195"/>
      <c r="C48" s="197"/>
      <c r="D48" s="182"/>
      <c r="E48" s="182"/>
      <c r="F48" s="182"/>
      <c r="G48" s="182"/>
      <c r="H48" s="203" t="s">
        <v>885</v>
      </c>
      <c r="I48" s="197"/>
      <c r="J48" s="197"/>
      <c r="K48" s="205">
        <f>'2) Final Data'!D148</f>
        <v>9737.5</v>
      </c>
      <c r="L48" s="205">
        <f>'2) Final Data'!$D$145</f>
        <v>2145.2327499999997</v>
      </c>
      <c r="M48" s="205">
        <f>'2) Final Data'!$D$144</f>
        <v>1263.6302499999999</v>
      </c>
      <c r="N48" s="182"/>
      <c r="O48" s="182"/>
      <c r="P48" s="182"/>
      <c r="Q48" s="182"/>
      <c r="R48" s="182"/>
      <c r="T48" s="182"/>
      <c r="U48" s="197"/>
      <c r="V48" s="197"/>
      <c r="W48" s="197"/>
      <c r="X48" s="197"/>
      <c r="Y48" s="197"/>
      <c r="Z48" s="203"/>
      <c r="AA48" s="197"/>
      <c r="AB48" s="199"/>
      <c r="AC48" s="199"/>
      <c r="AD48" s="199"/>
      <c r="AE48" s="199"/>
      <c r="AF48" s="182"/>
      <c r="AG48" s="182"/>
      <c r="AH48" s="182"/>
      <c r="AI48" s="182"/>
      <c r="AJ48" s="182"/>
      <c r="AL48" s="182"/>
      <c r="AM48" s="197"/>
      <c r="AN48" s="197"/>
      <c r="AO48" s="197"/>
      <c r="AP48" s="197"/>
      <c r="AQ48" s="197"/>
      <c r="AR48" s="203" t="s">
        <v>886</v>
      </c>
      <c r="AS48" s="199">
        <f>'2) Final Data'!D125</f>
        <v>2.3421176372435702E-2</v>
      </c>
      <c r="AT48" s="199"/>
      <c r="AU48" s="199"/>
      <c r="AV48" s="199"/>
      <c r="AW48" s="199"/>
      <c r="AX48" s="182"/>
      <c r="AY48" s="182"/>
      <c r="AZ48" s="182"/>
      <c r="BA48" s="182"/>
      <c r="BB48" s="195"/>
      <c r="BD48" s="195"/>
      <c r="BE48" s="197"/>
      <c r="BF48" s="197"/>
      <c r="BG48" s="197"/>
      <c r="BH48" s="197"/>
      <c r="BI48" s="197"/>
      <c r="BJ48" s="203"/>
      <c r="BK48" s="199" t="s">
        <v>887</v>
      </c>
      <c r="BL48" s="199"/>
      <c r="BM48" s="199"/>
      <c r="BN48" s="199"/>
      <c r="BO48" s="199"/>
      <c r="BP48" s="182"/>
      <c r="BQ48" s="182"/>
      <c r="BR48" s="182"/>
      <c r="BS48" s="182"/>
      <c r="BT48" s="195"/>
      <c r="BV48" s="195"/>
      <c r="BW48" s="182"/>
      <c r="BX48" s="182"/>
      <c r="BY48" s="182"/>
      <c r="BZ48" s="202"/>
      <c r="CA48" s="202"/>
      <c r="CB48" s="202"/>
      <c r="CC48" s="202"/>
      <c r="CD48" s="202"/>
      <c r="CE48" s="202"/>
      <c r="CF48" s="202"/>
      <c r="CG48" s="202"/>
      <c r="CH48" s="202"/>
      <c r="CI48" s="204" t="s">
        <v>888</v>
      </c>
      <c r="CJ48" s="206">
        <f>'2) Final Data'!D80</f>
        <v>0.45</v>
      </c>
      <c r="CK48" s="206">
        <f t="shared" si="2"/>
        <v>0.45000000000000007</v>
      </c>
      <c r="CL48" s="206">
        <v>0</v>
      </c>
      <c r="CM48" s="202"/>
      <c r="CN48" s="202"/>
      <c r="CO48" s="182"/>
    </row>
    <row r="49" spans="2:93" ht="14.25" customHeight="1">
      <c r="B49" s="195"/>
      <c r="C49" s="182"/>
      <c r="D49" s="182"/>
      <c r="E49" s="182"/>
      <c r="F49" s="182"/>
      <c r="G49" s="182"/>
      <c r="H49" s="182"/>
      <c r="I49" s="182"/>
      <c r="J49" s="182"/>
      <c r="K49" s="182"/>
      <c r="L49" s="182"/>
      <c r="M49" s="182"/>
      <c r="N49" s="182"/>
      <c r="O49" s="182"/>
      <c r="P49" s="182"/>
      <c r="Q49" s="182"/>
      <c r="R49" s="182"/>
      <c r="T49" s="182"/>
      <c r="U49" s="197"/>
      <c r="V49" s="197"/>
      <c r="W49" s="197"/>
      <c r="X49" s="197"/>
      <c r="Y49" s="197"/>
      <c r="Z49" s="203"/>
      <c r="AA49" s="197"/>
      <c r="AB49" s="199"/>
      <c r="AC49" s="199"/>
      <c r="AD49" s="199"/>
      <c r="AE49" s="199"/>
      <c r="AF49" s="182"/>
      <c r="AG49" s="182"/>
      <c r="AH49" s="182"/>
      <c r="AI49" s="182"/>
      <c r="AJ49" s="182"/>
      <c r="AL49" s="182"/>
      <c r="AM49" s="182"/>
      <c r="AN49" s="182"/>
      <c r="AO49" s="182"/>
      <c r="AP49" s="182"/>
      <c r="AQ49" s="182"/>
      <c r="AR49" s="203" t="s">
        <v>889</v>
      </c>
      <c r="AS49" s="199">
        <f>'2) Final Data'!D126</f>
        <v>9.0908913061541613E-2</v>
      </c>
      <c r="AT49" s="182"/>
      <c r="AU49" s="182"/>
      <c r="AV49" s="182"/>
      <c r="AW49" s="182"/>
      <c r="AX49" s="182"/>
      <c r="AY49" s="182"/>
      <c r="AZ49" s="182"/>
      <c r="BA49" s="182"/>
      <c r="BB49" s="195"/>
      <c r="BD49" s="195"/>
      <c r="BE49" s="197"/>
      <c r="BF49" s="197"/>
      <c r="BG49" s="197"/>
      <c r="BH49" s="197"/>
      <c r="BI49" s="197"/>
      <c r="BJ49" s="203" t="s">
        <v>890</v>
      </c>
      <c r="BK49" s="199">
        <f>BL49/(SUM($BL$49:$BL$52))</f>
        <v>0.6</v>
      </c>
      <c r="BL49" s="197">
        <f>'2) Final Data'!D28</f>
        <v>24</v>
      </c>
      <c r="BM49" s="199"/>
      <c r="BN49" s="199"/>
      <c r="BO49" s="199"/>
      <c r="BP49" s="182"/>
      <c r="BQ49" s="182"/>
      <c r="BR49" s="182"/>
      <c r="BS49" s="182"/>
      <c r="BT49" s="195"/>
      <c r="BV49" s="195"/>
      <c r="BW49" s="182"/>
      <c r="BX49" s="182"/>
      <c r="BY49" s="182"/>
      <c r="BZ49" s="202"/>
      <c r="CA49" s="202"/>
      <c r="CB49" s="202"/>
      <c r="CC49" s="202"/>
      <c r="CD49" s="202"/>
      <c r="CE49" s="202"/>
      <c r="CF49" s="202"/>
      <c r="CG49" s="202"/>
      <c r="CH49" s="202"/>
      <c r="CI49" s="204" t="s">
        <v>891</v>
      </c>
      <c r="CJ49" s="206">
        <f>'2) Final Data'!D81</f>
        <v>0.42499999999999999</v>
      </c>
      <c r="CK49" s="206">
        <f t="shared" si="2"/>
        <v>0.47499999999999998</v>
      </c>
      <c r="CL49" s="206">
        <v>0</v>
      </c>
      <c r="CM49" s="202"/>
      <c r="CN49" s="202"/>
      <c r="CO49" s="182"/>
    </row>
    <row r="50" spans="2:93" ht="14.25" customHeight="1">
      <c r="B50" s="195"/>
      <c r="C50" s="182"/>
      <c r="D50" s="182"/>
      <c r="E50" s="182"/>
      <c r="F50" s="182"/>
      <c r="G50" s="182"/>
      <c r="H50" s="182"/>
      <c r="I50" s="182"/>
      <c r="J50" s="182"/>
      <c r="K50" s="182"/>
      <c r="L50" s="182"/>
      <c r="M50" s="182"/>
      <c r="N50" s="182"/>
      <c r="O50" s="182"/>
      <c r="P50" s="182"/>
      <c r="Q50" s="182"/>
      <c r="R50" s="182"/>
      <c r="T50" s="182"/>
      <c r="U50" s="182"/>
      <c r="V50" s="182"/>
      <c r="W50" s="182"/>
      <c r="X50" s="182"/>
      <c r="Y50" s="182"/>
      <c r="Z50" s="197"/>
      <c r="AA50" s="200" t="s">
        <v>865</v>
      </c>
      <c r="AB50" s="182"/>
      <c r="AC50" s="182"/>
      <c r="AD50" s="182"/>
      <c r="AE50" s="182"/>
      <c r="AF50" s="182"/>
      <c r="AG50" s="182"/>
      <c r="AH50" s="182"/>
      <c r="AI50" s="182"/>
      <c r="AJ50" s="182"/>
      <c r="AL50" s="182"/>
      <c r="AM50" s="182"/>
      <c r="AN50" s="182"/>
      <c r="AO50" s="182"/>
      <c r="AP50" s="182"/>
      <c r="AQ50" s="182"/>
      <c r="AR50" s="182"/>
      <c r="AS50" s="182"/>
      <c r="AT50" s="182"/>
      <c r="AU50" s="182"/>
      <c r="AV50" s="182"/>
      <c r="AW50" s="182"/>
      <c r="AX50" s="182"/>
      <c r="AY50" s="182"/>
      <c r="AZ50" s="182"/>
      <c r="BA50" s="182"/>
      <c r="BB50" s="195"/>
      <c r="BD50" s="195"/>
      <c r="BE50" s="197"/>
      <c r="BF50" s="197"/>
      <c r="BG50" s="197"/>
      <c r="BH50" s="197"/>
      <c r="BI50" s="197"/>
      <c r="BJ50" s="203" t="s">
        <v>892</v>
      </c>
      <c r="BK50" s="199">
        <f>BL50/(SUM($BL$49:$BL$52))</f>
        <v>0.4</v>
      </c>
      <c r="BL50" s="197">
        <f>'2) Final Data'!D27</f>
        <v>16</v>
      </c>
      <c r="BM50" s="199"/>
      <c r="BN50" s="199"/>
      <c r="BO50" s="199"/>
      <c r="BP50" s="182"/>
      <c r="BQ50" s="182"/>
      <c r="BR50" s="182"/>
      <c r="BS50" s="182"/>
      <c r="BT50" s="195"/>
      <c r="BV50" s="195"/>
      <c r="BW50" s="182"/>
      <c r="BX50" s="182"/>
      <c r="BY50" s="182"/>
      <c r="BZ50" s="202"/>
      <c r="CA50" s="202"/>
      <c r="CB50" s="202"/>
      <c r="CC50" s="202"/>
      <c r="CD50" s="202"/>
      <c r="CE50" s="202"/>
      <c r="CF50" s="202"/>
      <c r="CG50" s="202"/>
      <c r="CH50" s="202"/>
      <c r="CI50" s="204" t="s">
        <v>893</v>
      </c>
      <c r="CJ50" s="206">
        <f>'2) Final Data'!D82</f>
        <v>0.5</v>
      </c>
      <c r="CK50" s="206">
        <f t="shared" si="2"/>
        <v>0.4</v>
      </c>
      <c r="CL50" s="206">
        <v>0</v>
      </c>
      <c r="CM50" s="202"/>
      <c r="CN50" s="202"/>
      <c r="CO50" s="182"/>
    </row>
    <row r="51" spans="2:93" ht="14.25" customHeight="1">
      <c r="B51" s="195"/>
      <c r="C51" s="182"/>
      <c r="D51" s="182"/>
      <c r="E51" s="182"/>
      <c r="F51" s="182"/>
      <c r="G51" s="182"/>
      <c r="H51" s="182"/>
      <c r="I51" s="182"/>
      <c r="J51" s="182"/>
      <c r="K51" s="182"/>
      <c r="L51" s="182"/>
      <c r="M51" s="182"/>
      <c r="N51" s="182"/>
      <c r="O51" s="182"/>
      <c r="P51" s="182"/>
      <c r="Q51" s="182"/>
      <c r="R51" s="182"/>
      <c r="T51" s="182"/>
      <c r="U51" s="182"/>
      <c r="V51" s="182"/>
      <c r="W51" s="182"/>
      <c r="X51" s="182"/>
      <c r="Y51" s="182"/>
      <c r="Z51" s="203" t="s">
        <v>851</v>
      </c>
      <c r="AA51" s="197">
        <f>'2) Final Data'!F46</f>
        <v>9020</v>
      </c>
      <c r="AB51" s="182"/>
      <c r="AC51" s="182"/>
      <c r="AD51" s="182"/>
      <c r="AE51" s="182"/>
      <c r="AF51" s="182"/>
      <c r="AG51" s="182"/>
      <c r="AH51" s="182"/>
      <c r="AI51" s="182"/>
      <c r="AJ51" s="182"/>
      <c r="AL51" s="182"/>
      <c r="AM51" s="182"/>
      <c r="AN51" s="182"/>
      <c r="AO51" s="182"/>
      <c r="AP51" s="182"/>
      <c r="AQ51" s="182"/>
      <c r="AR51" s="182"/>
      <c r="AS51" s="182"/>
      <c r="AT51" s="182"/>
      <c r="AU51" s="182"/>
      <c r="AV51" s="182"/>
      <c r="AW51" s="182"/>
      <c r="AX51" s="182"/>
      <c r="AY51" s="182"/>
      <c r="AZ51" s="182"/>
      <c r="BA51" s="182"/>
      <c r="BB51" s="195"/>
      <c r="BD51" s="195"/>
      <c r="BE51" s="197"/>
      <c r="BF51" s="197"/>
      <c r="BG51" s="197"/>
      <c r="BH51" s="197"/>
      <c r="BI51" s="197"/>
      <c r="BJ51" s="203" t="s">
        <v>894</v>
      </c>
      <c r="BK51" s="199">
        <v>0</v>
      </c>
      <c r="BL51" s="199"/>
      <c r="BM51" s="199"/>
      <c r="BN51" s="199"/>
      <c r="BO51" s="199"/>
      <c r="BP51" s="182"/>
      <c r="BQ51" s="182"/>
      <c r="BR51" s="182"/>
      <c r="BS51" s="182"/>
      <c r="BT51" s="195"/>
      <c r="BV51" s="195"/>
      <c r="BW51" s="182"/>
      <c r="BX51" s="182"/>
      <c r="BY51" s="182"/>
      <c r="BZ51" s="202"/>
      <c r="CA51" s="202"/>
      <c r="CB51" s="202"/>
      <c r="CC51" s="202"/>
      <c r="CD51" s="202"/>
      <c r="CE51" s="202"/>
      <c r="CF51" s="202"/>
      <c r="CG51" s="202"/>
      <c r="CH51" s="202"/>
      <c r="CI51" s="204"/>
      <c r="CJ51" s="202"/>
      <c r="CK51" s="202"/>
      <c r="CL51" s="202"/>
      <c r="CM51" s="202"/>
      <c r="CN51" s="202"/>
      <c r="CO51" s="182"/>
    </row>
    <row r="52" spans="2:93" ht="14.25" customHeight="1">
      <c r="B52" s="195"/>
      <c r="C52" s="182"/>
      <c r="D52" s="182"/>
      <c r="E52" s="182"/>
      <c r="F52" s="182"/>
      <c r="G52" s="182"/>
      <c r="H52" s="182"/>
      <c r="I52" s="182"/>
      <c r="J52" s="182"/>
      <c r="K52" s="182"/>
      <c r="L52" s="182"/>
      <c r="M52" s="182"/>
      <c r="N52" s="182"/>
      <c r="O52" s="182"/>
      <c r="P52" s="182"/>
      <c r="Q52" s="182"/>
      <c r="R52" s="182"/>
      <c r="T52" s="182"/>
      <c r="U52" s="182"/>
      <c r="V52" s="182"/>
      <c r="W52" s="182"/>
      <c r="X52" s="182"/>
      <c r="Y52" s="182"/>
      <c r="Z52" s="203" t="s">
        <v>850</v>
      </c>
      <c r="AA52" s="197">
        <f>'2) Final Data'!F47</f>
        <v>8336.119999999999</v>
      </c>
      <c r="AB52" s="182"/>
      <c r="AC52" s="182"/>
      <c r="AD52" s="182"/>
      <c r="AE52" s="182"/>
      <c r="AF52" s="182"/>
      <c r="AG52" s="182"/>
      <c r="AH52" s="182"/>
      <c r="AI52" s="182"/>
      <c r="AJ52" s="182"/>
      <c r="AL52" s="182"/>
      <c r="AM52" s="182"/>
      <c r="AN52" s="182"/>
      <c r="AO52" s="182"/>
      <c r="AP52" s="182"/>
      <c r="AQ52" s="182"/>
      <c r="AR52" s="182"/>
      <c r="AS52" s="182"/>
      <c r="AT52" s="182"/>
      <c r="AU52" s="182"/>
      <c r="AV52" s="182"/>
      <c r="AW52" s="182"/>
      <c r="AX52" s="182"/>
      <c r="AY52" s="182"/>
      <c r="AZ52" s="182"/>
      <c r="BA52" s="182"/>
      <c r="BB52" s="195"/>
      <c r="BD52" s="195"/>
      <c r="BE52" s="197"/>
      <c r="BF52" s="197"/>
      <c r="BG52" s="197"/>
      <c r="BH52" s="197"/>
      <c r="BI52" s="197"/>
      <c r="BJ52" s="203" t="s">
        <v>895</v>
      </c>
      <c r="BK52" s="199">
        <v>0</v>
      </c>
      <c r="BL52" s="199"/>
      <c r="BM52" s="199"/>
      <c r="BN52" s="199"/>
      <c r="BO52" s="199"/>
      <c r="BP52" s="182"/>
      <c r="BQ52" s="182"/>
      <c r="BR52" s="182"/>
      <c r="BS52" s="182"/>
      <c r="BT52" s="195"/>
      <c r="BV52" s="195"/>
      <c r="BW52" s="182"/>
      <c r="BX52" s="182"/>
      <c r="BY52" s="182"/>
      <c r="BZ52" s="202"/>
      <c r="CA52" s="202"/>
      <c r="CB52" s="202"/>
      <c r="CC52" s="202"/>
      <c r="CD52" s="202"/>
      <c r="CE52" s="202"/>
      <c r="CF52" s="202"/>
      <c r="CG52" s="202"/>
      <c r="CH52" s="202"/>
      <c r="CI52" s="202"/>
      <c r="CJ52" s="202"/>
      <c r="CK52" s="202"/>
      <c r="CL52" s="202"/>
      <c r="CM52" s="202"/>
      <c r="CN52" s="202"/>
      <c r="CO52" s="182"/>
    </row>
    <row r="53" spans="2:93" ht="14.25" customHeight="1">
      <c r="B53" s="195"/>
      <c r="C53" s="182"/>
      <c r="D53" s="182"/>
      <c r="E53" s="182"/>
      <c r="F53" s="182"/>
      <c r="G53" s="182"/>
      <c r="H53" s="182"/>
      <c r="I53" s="182"/>
      <c r="J53" s="182"/>
      <c r="K53" s="182"/>
      <c r="L53" s="182"/>
      <c r="M53" s="182"/>
      <c r="N53" s="182"/>
      <c r="O53" s="182"/>
      <c r="P53" s="182"/>
      <c r="Q53" s="182"/>
      <c r="R53" s="182"/>
      <c r="T53" s="182"/>
      <c r="U53" s="182"/>
      <c r="V53" s="182"/>
      <c r="W53" s="182"/>
      <c r="X53" s="182"/>
      <c r="Y53" s="182"/>
      <c r="Z53" s="203" t="s">
        <v>847</v>
      </c>
      <c r="AA53" s="197">
        <f>'2) Final Data'!F45</f>
        <v>8610</v>
      </c>
      <c r="AB53" s="182"/>
      <c r="AC53" s="182"/>
      <c r="AD53" s="182"/>
      <c r="AE53" s="182"/>
      <c r="AF53" s="182"/>
      <c r="AG53" s="182"/>
      <c r="AH53" s="182"/>
      <c r="AI53" s="182"/>
      <c r="AJ53" s="182"/>
      <c r="AL53" s="182"/>
      <c r="AM53" s="182"/>
      <c r="AN53" s="182"/>
      <c r="AO53" s="182"/>
      <c r="AP53" s="182"/>
      <c r="AQ53" s="182"/>
      <c r="AR53" s="182"/>
      <c r="AS53" s="182"/>
      <c r="AT53" s="182"/>
      <c r="AU53" s="182"/>
      <c r="AV53" s="182"/>
      <c r="AW53" s="182"/>
      <c r="AX53" s="182"/>
      <c r="AY53" s="182"/>
      <c r="AZ53" s="182"/>
      <c r="BA53" s="182"/>
      <c r="BB53" s="195"/>
      <c r="BD53" s="195"/>
      <c r="BE53" s="197"/>
      <c r="BF53" s="197"/>
      <c r="BG53" s="197"/>
      <c r="BH53" s="197"/>
      <c r="BI53" s="197"/>
      <c r="BJ53" s="203"/>
      <c r="BK53" s="199"/>
      <c r="BL53" s="199"/>
      <c r="BM53" s="199"/>
      <c r="BN53" s="199"/>
      <c r="BO53" s="199"/>
      <c r="BP53" s="182"/>
      <c r="BQ53" s="182"/>
      <c r="BR53" s="182"/>
      <c r="BS53" s="182"/>
      <c r="BT53" s="195"/>
      <c r="BV53" s="195"/>
      <c r="BW53" s="182"/>
      <c r="BX53" s="182"/>
      <c r="BY53" s="182"/>
      <c r="BZ53" s="202"/>
      <c r="CA53" s="202"/>
      <c r="CB53" s="202"/>
      <c r="CC53" s="202"/>
      <c r="CD53" s="202"/>
      <c r="CE53" s="202"/>
      <c r="CF53" s="202"/>
      <c r="CG53" s="202"/>
      <c r="CH53" s="202"/>
      <c r="CI53" s="202"/>
      <c r="CJ53" s="202"/>
      <c r="CK53" s="202"/>
      <c r="CL53" s="202"/>
      <c r="CM53" s="202"/>
      <c r="CN53" s="202"/>
      <c r="CO53" s="182"/>
    </row>
    <row r="54" spans="2:93" ht="14.25" customHeight="1">
      <c r="B54" s="195"/>
      <c r="C54" s="182"/>
      <c r="D54" s="182"/>
      <c r="E54" s="182"/>
      <c r="F54" s="182"/>
      <c r="G54" s="182"/>
      <c r="H54" s="182"/>
      <c r="I54" s="182"/>
      <c r="J54" s="182"/>
      <c r="K54" s="182"/>
      <c r="L54" s="182"/>
      <c r="M54" s="182"/>
      <c r="N54" s="182"/>
      <c r="O54" s="182"/>
      <c r="P54" s="182"/>
      <c r="Q54" s="182"/>
      <c r="R54" s="182"/>
      <c r="T54" s="182"/>
      <c r="U54" s="182"/>
      <c r="V54" s="182"/>
      <c r="W54" s="182"/>
      <c r="X54" s="182"/>
      <c r="Y54" s="182"/>
      <c r="Z54" s="182"/>
      <c r="AA54" s="182"/>
      <c r="AB54" s="182"/>
      <c r="AC54" s="182"/>
      <c r="AD54" s="182"/>
      <c r="AE54" s="182"/>
      <c r="AF54" s="182"/>
      <c r="AG54" s="182"/>
      <c r="AH54" s="182"/>
      <c r="AI54" s="182"/>
      <c r="AJ54" s="182"/>
      <c r="AL54" s="182"/>
      <c r="AM54" s="182"/>
      <c r="AN54" s="182"/>
      <c r="AO54" s="182"/>
      <c r="AP54" s="182"/>
      <c r="AQ54" s="182"/>
      <c r="AR54" s="182"/>
      <c r="AS54" s="182"/>
      <c r="AT54" s="182"/>
      <c r="AU54" s="182"/>
      <c r="AV54" s="182"/>
      <c r="AW54" s="182"/>
      <c r="AX54" s="182"/>
      <c r="AY54" s="182"/>
      <c r="AZ54" s="182"/>
      <c r="BA54" s="182"/>
      <c r="BB54" s="195"/>
      <c r="BD54" s="195"/>
      <c r="BE54" s="197"/>
      <c r="BF54" s="197"/>
      <c r="BG54" s="197"/>
      <c r="BH54" s="197"/>
      <c r="BI54" s="197"/>
      <c r="BJ54" s="203"/>
      <c r="BK54" s="199"/>
      <c r="BL54" s="199"/>
      <c r="BM54" s="199"/>
      <c r="BN54" s="199"/>
      <c r="BO54" s="199"/>
      <c r="BP54" s="182"/>
      <c r="BQ54" s="182"/>
      <c r="BR54" s="182"/>
      <c r="BS54" s="182"/>
      <c r="BT54" s="195"/>
      <c r="BV54" s="195"/>
      <c r="BW54" s="182"/>
      <c r="BX54" s="182"/>
      <c r="BY54" s="182"/>
      <c r="BZ54" s="202"/>
      <c r="CA54" s="202"/>
      <c r="CB54" s="202"/>
      <c r="CC54" s="202"/>
      <c r="CD54" s="202"/>
      <c r="CE54" s="202"/>
      <c r="CF54" s="202"/>
      <c r="CG54" s="202"/>
      <c r="CH54" s="202"/>
      <c r="CI54" s="204" t="s">
        <v>697</v>
      </c>
      <c r="CJ54" s="206">
        <v>0.95</v>
      </c>
      <c r="CK54" s="206">
        <f>100%-CJ54-10%</f>
        <v>-4.9999999999999961E-2</v>
      </c>
      <c r="CL54" s="206">
        <v>0</v>
      </c>
      <c r="CM54" s="202"/>
      <c r="CN54" s="202"/>
      <c r="CO54" s="182"/>
    </row>
    <row r="55" spans="2:93" ht="14.25" customHeight="1">
      <c r="B55" s="195"/>
      <c r="C55" s="182"/>
      <c r="D55" s="182"/>
      <c r="E55" s="182"/>
      <c r="F55" s="182"/>
      <c r="G55" s="182"/>
      <c r="H55" s="182"/>
      <c r="I55" s="182"/>
      <c r="J55" s="182"/>
      <c r="K55" s="182"/>
      <c r="L55" s="182"/>
      <c r="M55" s="182"/>
      <c r="N55" s="182"/>
      <c r="O55" s="182"/>
      <c r="P55" s="182"/>
      <c r="Q55" s="182"/>
      <c r="R55" s="182"/>
      <c r="T55" s="182"/>
      <c r="U55" s="182"/>
      <c r="V55" s="182"/>
      <c r="W55" s="182"/>
      <c r="X55" s="182"/>
      <c r="Y55" s="182"/>
      <c r="Z55" s="182"/>
      <c r="AA55" s="182"/>
      <c r="AB55" s="182"/>
      <c r="AC55" s="182"/>
      <c r="AD55" s="182"/>
      <c r="AE55" s="182"/>
      <c r="AF55" s="182"/>
      <c r="AG55" s="182"/>
      <c r="AH55" s="182"/>
      <c r="AI55" s="182"/>
      <c r="AJ55" s="182"/>
      <c r="AL55" s="182"/>
      <c r="AM55" s="182"/>
      <c r="AN55" s="182"/>
      <c r="AO55" s="182"/>
      <c r="AP55" s="182"/>
      <c r="AQ55" s="182"/>
      <c r="AR55" s="182"/>
      <c r="AS55" s="182"/>
      <c r="AT55" s="182"/>
      <c r="AU55" s="182"/>
      <c r="AV55" s="182"/>
      <c r="AW55" s="182"/>
      <c r="AX55" s="182"/>
      <c r="AY55" s="182"/>
      <c r="AZ55" s="182"/>
      <c r="BA55" s="182"/>
      <c r="BB55" s="195"/>
      <c r="BD55" s="195"/>
      <c r="BE55" s="197"/>
      <c r="BF55" s="197"/>
      <c r="BG55" s="197"/>
      <c r="BH55" s="197"/>
      <c r="BI55" s="197"/>
      <c r="BJ55" s="203"/>
      <c r="BK55" s="199" t="s">
        <v>896</v>
      </c>
      <c r="BL55" s="199"/>
      <c r="BM55" s="199"/>
      <c r="BN55" s="199"/>
      <c r="BO55" s="199"/>
      <c r="BP55" s="182"/>
      <c r="BQ55" s="182"/>
      <c r="BR55" s="182"/>
      <c r="BS55" s="182"/>
      <c r="BT55" s="195"/>
      <c r="BV55" s="195"/>
      <c r="BW55" s="182"/>
      <c r="BX55" s="182"/>
      <c r="BY55" s="182"/>
      <c r="BZ55" s="202"/>
      <c r="CA55" s="202"/>
      <c r="CB55" s="202"/>
      <c r="CC55" s="202"/>
      <c r="CD55" s="202"/>
      <c r="CE55" s="202"/>
      <c r="CF55" s="202"/>
      <c r="CG55" s="202"/>
      <c r="CH55" s="202"/>
      <c r="CI55" s="204"/>
      <c r="CJ55" s="202"/>
      <c r="CK55" s="202"/>
      <c r="CL55" s="202"/>
      <c r="CM55" s="202"/>
      <c r="CN55" s="202"/>
      <c r="CO55" s="182"/>
    </row>
    <row r="56" spans="2:93" ht="14.25" customHeight="1">
      <c r="B56" s="195"/>
      <c r="C56" s="182"/>
      <c r="D56" s="182"/>
      <c r="E56" s="182"/>
      <c r="F56" s="182"/>
      <c r="G56" s="182"/>
      <c r="H56" s="182"/>
      <c r="I56" s="182"/>
      <c r="J56" s="182"/>
      <c r="K56" s="182"/>
      <c r="L56" s="182"/>
      <c r="M56" s="182"/>
      <c r="N56" s="182"/>
      <c r="O56" s="182"/>
      <c r="P56" s="182"/>
      <c r="Q56" s="182"/>
      <c r="R56" s="182"/>
      <c r="T56" s="182"/>
      <c r="U56" s="182"/>
      <c r="V56" s="182"/>
      <c r="W56" s="182"/>
      <c r="X56" s="182"/>
      <c r="Y56" s="182"/>
      <c r="Z56" s="197"/>
      <c r="AA56" s="200" t="s">
        <v>865</v>
      </c>
      <c r="AB56" s="182"/>
      <c r="AC56" s="182"/>
      <c r="AD56" s="182"/>
      <c r="AE56" s="182"/>
      <c r="AF56" s="182"/>
      <c r="AG56" s="182"/>
      <c r="AH56" s="182"/>
      <c r="AI56" s="182"/>
      <c r="AJ56" s="182"/>
      <c r="AL56" s="182"/>
      <c r="AM56" s="182"/>
      <c r="AN56" s="182"/>
      <c r="AO56" s="182"/>
      <c r="AP56" s="182"/>
      <c r="AQ56" s="182"/>
      <c r="AR56" s="182"/>
      <c r="AS56" s="182"/>
      <c r="AT56" s="182"/>
      <c r="AU56" s="182"/>
      <c r="AV56" s="182"/>
      <c r="AW56" s="182"/>
      <c r="AX56" s="182"/>
      <c r="AY56" s="182"/>
      <c r="AZ56" s="182"/>
      <c r="BA56" s="182"/>
      <c r="BB56" s="195"/>
      <c r="BD56" s="195"/>
      <c r="BE56" s="197"/>
      <c r="BF56" s="197"/>
      <c r="BG56" s="197"/>
      <c r="BH56" s="197"/>
      <c r="BI56" s="197"/>
      <c r="BJ56" s="203" t="s">
        <v>897</v>
      </c>
      <c r="BK56" s="199">
        <f>BL56/(SUM($BL$56:$BL$57))</f>
        <v>0.57499999999999996</v>
      </c>
      <c r="BL56" s="197">
        <f>'2) Final Data'!D33</f>
        <v>23</v>
      </c>
      <c r="BM56" s="199"/>
      <c r="BN56" s="199"/>
      <c r="BO56" s="199"/>
      <c r="BP56" s="182"/>
      <c r="BQ56" s="182"/>
      <c r="BR56" s="182"/>
      <c r="BS56" s="182"/>
      <c r="BT56" s="195"/>
      <c r="BV56" s="195"/>
      <c r="BW56" s="182"/>
      <c r="BX56" s="182"/>
      <c r="BY56" s="182"/>
      <c r="BZ56" s="202"/>
      <c r="CA56" s="202"/>
      <c r="CB56" s="202"/>
      <c r="CC56" s="202"/>
      <c r="CD56" s="202"/>
      <c r="CE56" s="202"/>
      <c r="CF56" s="202"/>
      <c r="CG56" s="202"/>
      <c r="CH56" s="202"/>
      <c r="CI56" s="202"/>
      <c r="CJ56" s="202"/>
      <c r="CK56" s="202"/>
      <c r="CL56" s="202"/>
      <c r="CM56" s="202"/>
      <c r="CN56" s="202"/>
      <c r="CO56" s="182"/>
    </row>
    <row r="57" spans="2:93" ht="14.25" customHeight="1">
      <c r="B57" s="195"/>
      <c r="C57" s="182"/>
      <c r="D57" s="182"/>
      <c r="E57" s="182"/>
      <c r="F57" s="182"/>
      <c r="G57" s="182"/>
      <c r="H57" s="182"/>
      <c r="I57" s="182"/>
      <c r="J57" s="182"/>
      <c r="K57" s="182"/>
      <c r="L57" s="182"/>
      <c r="M57" s="182"/>
      <c r="N57" s="182"/>
      <c r="O57" s="182"/>
      <c r="P57" s="182"/>
      <c r="Q57" s="182"/>
      <c r="R57" s="182"/>
      <c r="T57" s="182"/>
      <c r="U57" s="182"/>
      <c r="V57" s="182"/>
      <c r="W57" s="182"/>
      <c r="X57" s="182"/>
      <c r="Y57" s="182"/>
      <c r="Z57" s="203" t="s">
        <v>898</v>
      </c>
      <c r="AA57" s="197">
        <f>'2) Final Data'!F53</f>
        <v>9901.5000000000018</v>
      </c>
      <c r="AB57" s="182"/>
      <c r="AC57" s="182"/>
      <c r="AD57" s="182"/>
      <c r="AE57" s="182"/>
      <c r="AF57" s="182"/>
      <c r="AG57" s="182"/>
      <c r="AH57" s="182"/>
      <c r="AI57" s="182"/>
      <c r="AJ57" s="182"/>
      <c r="AL57" s="182"/>
      <c r="AM57" s="182"/>
      <c r="AN57" s="182"/>
      <c r="AO57" s="182"/>
      <c r="AP57" s="182"/>
      <c r="AQ57" s="182"/>
      <c r="AR57" s="182"/>
      <c r="AS57" s="182"/>
      <c r="AT57" s="182"/>
      <c r="AU57" s="182"/>
      <c r="AV57" s="182"/>
      <c r="AW57" s="182"/>
      <c r="AX57" s="182"/>
      <c r="AY57" s="182"/>
      <c r="AZ57" s="182"/>
      <c r="BA57" s="182"/>
      <c r="BB57" s="195"/>
      <c r="BD57" s="195"/>
      <c r="BE57" s="197"/>
      <c r="BF57" s="197"/>
      <c r="BG57" s="197"/>
      <c r="BH57" s="197"/>
      <c r="BI57" s="197"/>
      <c r="BJ57" s="203" t="s">
        <v>899</v>
      </c>
      <c r="BK57" s="199">
        <f>BL57/(SUM($BL$56:$BL$57))</f>
        <v>0.42499999999999999</v>
      </c>
      <c r="BL57" s="197">
        <f>'2) Final Data'!D34</f>
        <v>17</v>
      </c>
      <c r="BM57" s="199"/>
      <c r="BN57" s="199"/>
      <c r="BO57" s="199"/>
      <c r="BP57" s="182"/>
      <c r="BQ57" s="182"/>
      <c r="BR57" s="182"/>
      <c r="BS57" s="182"/>
      <c r="BT57" s="195"/>
      <c r="BV57" s="195"/>
      <c r="BW57" s="182"/>
      <c r="BX57" s="182"/>
      <c r="BY57" s="182"/>
      <c r="BZ57" s="202"/>
      <c r="CA57" s="202"/>
      <c r="CB57" s="202"/>
      <c r="CC57" s="202"/>
      <c r="CD57" s="202"/>
      <c r="CE57" s="202"/>
      <c r="CF57" s="202"/>
      <c r="CG57" s="202"/>
      <c r="CH57" s="202"/>
      <c r="CI57" s="202"/>
      <c r="CJ57" s="202"/>
      <c r="CK57" s="202"/>
      <c r="CL57" s="202" t="s">
        <v>700</v>
      </c>
      <c r="CM57" s="202"/>
      <c r="CN57" s="202"/>
      <c r="CO57" s="182"/>
    </row>
    <row r="58" spans="2:93" ht="14.25" customHeight="1">
      <c r="B58" s="195"/>
      <c r="C58" s="182"/>
      <c r="D58" s="182"/>
      <c r="E58" s="182"/>
      <c r="F58" s="182"/>
      <c r="G58" s="182"/>
      <c r="H58" s="182"/>
      <c r="I58" s="182"/>
      <c r="J58" s="182"/>
      <c r="K58" s="182"/>
      <c r="L58" s="182"/>
      <c r="M58" s="182"/>
      <c r="N58" s="182"/>
      <c r="O58" s="182"/>
      <c r="P58" s="182"/>
      <c r="Q58" s="182"/>
      <c r="R58" s="182"/>
      <c r="T58" s="182"/>
      <c r="U58" s="182"/>
      <c r="V58" s="182"/>
      <c r="W58" s="182"/>
      <c r="X58" s="182"/>
      <c r="Y58" s="182"/>
      <c r="Z58" s="203" t="s">
        <v>900</v>
      </c>
      <c r="AA58" s="197">
        <f>'2) Final Data'!F52</f>
        <v>16502.5</v>
      </c>
      <c r="AB58" s="182"/>
      <c r="AC58" s="182"/>
      <c r="AD58" s="182"/>
      <c r="AE58" s="182"/>
      <c r="AF58" s="182"/>
      <c r="AG58" s="182"/>
      <c r="AH58" s="182"/>
      <c r="AI58" s="182"/>
      <c r="AJ58" s="182"/>
      <c r="AL58" s="182"/>
      <c r="AM58" s="182"/>
      <c r="AN58" s="182"/>
      <c r="AO58" s="182"/>
      <c r="AP58" s="182"/>
      <c r="AQ58" s="182"/>
      <c r="AR58" s="182"/>
      <c r="AS58" s="182"/>
      <c r="AT58" s="182"/>
      <c r="AU58" s="182"/>
      <c r="AV58" s="182"/>
      <c r="AW58" s="182"/>
      <c r="AX58" s="182"/>
      <c r="AY58" s="182"/>
      <c r="AZ58" s="182"/>
      <c r="BA58" s="182"/>
      <c r="BB58" s="195"/>
      <c r="BD58" s="195"/>
      <c r="BE58" s="197"/>
      <c r="BF58" s="197"/>
      <c r="BG58" s="197"/>
      <c r="BH58" s="197"/>
      <c r="BI58" s="197"/>
      <c r="BJ58" s="203"/>
      <c r="BK58" s="199"/>
      <c r="BL58" s="199"/>
      <c r="BM58" s="199"/>
      <c r="BN58" s="199"/>
      <c r="BO58" s="199"/>
      <c r="BP58" s="182"/>
      <c r="BQ58" s="182"/>
      <c r="BR58" s="182"/>
      <c r="BS58" s="182"/>
      <c r="BT58" s="195"/>
      <c r="BV58" s="195"/>
      <c r="BW58" s="182"/>
      <c r="BX58" s="182"/>
      <c r="BY58" s="182"/>
      <c r="BZ58" s="202"/>
      <c r="CA58" s="202"/>
      <c r="CB58" s="202"/>
      <c r="CC58" s="202"/>
      <c r="CD58" s="202"/>
      <c r="CE58" s="202"/>
      <c r="CF58" s="202"/>
      <c r="CG58" s="202"/>
      <c r="CH58" s="202"/>
      <c r="CI58" s="204" t="s">
        <v>699</v>
      </c>
      <c r="CJ58" s="202"/>
      <c r="CK58" s="202"/>
      <c r="CL58" s="202"/>
      <c r="CM58" s="202"/>
      <c r="CN58" s="202"/>
      <c r="CO58" s="182"/>
    </row>
    <row r="59" spans="2:93" ht="14.25" customHeight="1">
      <c r="B59" s="195"/>
      <c r="C59" s="182"/>
      <c r="D59" s="182"/>
      <c r="E59" s="182"/>
      <c r="F59" s="182"/>
      <c r="G59" s="182"/>
      <c r="H59" s="182"/>
      <c r="I59" s="182"/>
      <c r="J59" s="182"/>
      <c r="K59" s="182"/>
      <c r="L59" s="182"/>
      <c r="M59" s="182"/>
      <c r="N59" s="182"/>
      <c r="O59" s="182"/>
      <c r="P59" s="182"/>
      <c r="Q59" s="182"/>
      <c r="R59" s="182"/>
      <c r="T59" s="182"/>
      <c r="U59" s="182"/>
      <c r="V59" s="182"/>
      <c r="W59" s="182"/>
      <c r="X59" s="182"/>
      <c r="Y59" s="182"/>
      <c r="Z59" s="182"/>
      <c r="AA59" s="182"/>
      <c r="AB59" s="182"/>
      <c r="AC59" s="182"/>
      <c r="AD59" s="182"/>
      <c r="AE59" s="182"/>
      <c r="AF59" s="182"/>
      <c r="AG59" s="182"/>
      <c r="AH59" s="182"/>
      <c r="AI59" s="182"/>
      <c r="AJ59" s="182"/>
      <c r="AL59" s="182"/>
      <c r="AM59" s="182"/>
      <c r="AN59" s="182"/>
      <c r="AO59" s="182"/>
      <c r="AP59" s="182"/>
      <c r="AQ59" s="182"/>
      <c r="AR59" s="182"/>
      <c r="AS59" s="182"/>
      <c r="AT59" s="182"/>
      <c r="AU59" s="182"/>
      <c r="AV59" s="182"/>
      <c r="AW59" s="182"/>
      <c r="AX59" s="182"/>
      <c r="AY59" s="182"/>
      <c r="AZ59" s="182"/>
      <c r="BA59" s="182"/>
      <c r="BB59" s="195"/>
      <c r="BD59" s="195"/>
      <c r="BE59" s="197"/>
      <c r="BF59" s="197"/>
      <c r="BG59" s="197"/>
      <c r="BH59" s="197"/>
      <c r="BI59" s="197"/>
      <c r="BJ59" s="203"/>
      <c r="BK59" s="199"/>
      <c r="BL59" s="199"/>
      <c r="BM59" s="199"/>
      <c r="BN59" s="199"/>
      <c r="BO59" s="199"/>
      <c r="BP59" s="182"/>
      <c r="BQ59" s="182"/>
      <c r="BR59" s="182"/>
      <c r="BS59" s="182"/>
      <c r="BT59" s="195"/>
      <c r="BV59" s="195"/>
      <c r="BW59" s="182"/>
      <c r="BX59" s="182"/>
      <c r="BY59" s="182"/>
      <c r="BZ59" s="202"/>
      <c r="CA59" s="202"/>
      <c r="CB59" s="202"/>
      <c r="CC59" s="202"/>
      <c r="CD59" s="202"/>
      <c r="CE59" s="202"/>
      <c r="CF59" s="202"/>
      <c r="CG59" s="202"/>
      <c r="CH59" s="202"/>
      <c r="CI59" s="204"/>
      <c r="CJ59" s="202" t="s">
        <v>681</v>
      </c>
      <c r="CK59" s="202" t="s">
        <v>682</v>
      </c>
      <c r="CL59" s="202" t="s">
        <v>683</v>
      </c>
      <c r="CM59" s="202"/>
      <c r="CN59" s="202"/>
      <c r="CO59" s="182"/>
    </row>
    <row r="60" spans="2:93" ht="14.25" customHeight="1">
      <c r="B60" s="195"/>
      <c r="C60" s="182"/>
      <c r="D60" s="182"/>
      <c r="E60" s="182"/>
      <c r="F60" s="182"/>
      <c r="G60" s="182"/>
      <c r="H60" s="182"/>
      <c r="I60" s="182"/>
      <c r="J60" s="182"/>
      <c r="K60" s="182"/>
      <c r="L60" s="182"/>
      <c r="M60" s="182"/>
      <c r="N60" s="182"/>
      <c r="O60" s="182"/>
      <c r="P60" s="182"/>
      <c r="Q60" s="182"/>
      <c r="R60" s="182"/>
      <c r="T60" s="182"/>
      <c r="U60" s="182"/>
      <c r="V60" s="182"/>
      <c r="W60" s="182"/>
      <c r="X60" s="182"/>
      <c r="Y60" s="182"/>
      <c r="Z60" s="182"/>
      <c r="AA60" s="182"/>
      <c r="AB60" s="182"/>
      <c r="AC60" s="182"/>
      <c r="AD60" s="182"/>
      <c r="AE60" s="182"/>
      <c r="AF60" s="182"/>
      <c r="AG60" s="182"/>
      <c r="AH60" s="182"/>
      <c r="AI60" s="182"/>
      <c r="AJ60" s="182"/>
      <c r="AL60" s="182"/>
      <c r="AM60" s="182"/>
      <c r="AN60" s="182"/>
      <c r="AO60" s="182"/>
      <c r="AP60" s="182"/>
      <c r="AQ60" s="182"/>
      <c r="AR60" s="182"/>
      <c r="AS60" s="182"/>
      <c r="AT60" s="182"/>
      <c r="AU60" s="182"/>
      <c r="AV60" s="182"/>
      <c r="AW60" s="182"/>
      <c r="AX60" s="182"/>
      <c r="AY60" s="182"/>
      <c r="AZ60" s="182"/>
      <c r="BA60" s="182"/>
      <c r="BB60" s="195"/>
      <c r="BD60" s="195"/>
      <c r="BE60" s="197"/>
      <c r="BF60" s="197"/>
      <c r="BG60" s="197"/>
      <c r="BH60" s="197"/>
      <c r="BI60" s="197"/>
      <c r="BJ60" s="203"/>
      <c r="BK60" s="199"/>
      <c r="BL60" s="199"/>
      <c r="BM60" s="199"/>
      <c r="BN60" s="199"/>
      <c r="BO60" s="199"/>
      <c r="BP60" s="182"/>
      <c r="BQ60" s="182"/>
      <c r="BR60" s="182"/>
      <c r="BS60" s="182"/>
      <c r="BT60" s="195"/>
      <c r="BV60" s="195"/>
      <c r="BW60" s="182"/>
      <c r="BX60" s="182"/>
      <c r="BY60" s="182"/>
      <c r="BZ60" s="202"/>
      <c r="CA60" s="202"/>
      <c r="CB60" s="202"/>
      <c r="CC60" s="202"/>
      <c r="CD60" s="202"/>
      <c r="CE60" s="202"/>
      <c r="CF60" s="202"/>
      <c r="CG60" s="202"/>
      <c r="CH60" s="202"/>
      <c r="CI60" s="204" t="s">
        <v>901</v>
      </c>
      <c r="CJ60" s="206">
        <f>'2) Final Data'!D87</f>
        <v>0.6</v>
      </c>
      <c r="CK60" s="206">
        <f t="shared" ref="CK60:CK67" si="3">100%-CJ60-10%</f>
        <v>0.30000000000000004</v>
      </c>
      <c r="CL60" s="206">
        <v>0</v>
      </c>
      <c r="CM60" s="202"/>
      <c r="CN60" s="202"/>
      <c r="CO60" s="182"/>
    </row>
    <row r="61" spans="2:93" ht="14.25" customHeight="1">
      <c r="B61" s="195"/>
      <c r="C61" s="182"/>
      <c r="D61" s="182"/>
      <c r="E61" s="182"/>
      <c r="F61" s="182"/>
      <c r="G61" s="182"/>
      <c r="H61" s="182"/>
      <c r="I61" s="182"/>
      <c r="J61" s="182"/>
      <c r="K61" s="182"/>
      <c r="L61" s="182"/>
      <c r="M61" s="182"/>
      <c r="N61" s="182"/>
      <c r="O61" s="182"/>
      <c r="P61" s="182"/>
      <c r="Q61" s="182"/>
      <c r="R61" s="182"/>
      <c r="T61" s="182"/>
      <c r="U61" s="182"/>
      <c r="V61" s="182"/>
      <c r="W61" s="182"/>
      <c r="X61" s="182"/>
      <c r="Y61" s="182"/>
      <c r="Z61" s="182"/>
      <c r="AA61" s="182"/>
      <c r="AB61" s="182"/>
      <c r="AC61" s="182"/>
      <c r="AD61" s="182"/>
      <c r="AE61" s="182"/>
      <c r="AF61" s="182"/>
      <c r="AG61" s="182"/>
      <c r="AH61" s="182"/>
      <c r="AI61" s="182"/>
      <c r="AJ61" s="182"/>
      <c r="AL61" s="182"/>
      <c r="AM61" s="182"/>
      <c r="AN61" s="182"/>
      <c r="AO61" s="182"/>
      <c r="AP61" s="182"/>
      <c r="AQ61" s="182"/>
      <c r="AR61" s="182"/>
      <c r="AS61" s="182"/>
      <c r="AT61" s="182"/>
      <c r="AU61" s="182"/>
      <c r="AV61" s="182"/>
      <c r="AW61" s="182"/>
      <c r="AX61" s="182"/>
      <c r="AY61" s="182"/>
      <c r="AZ61" s="182"/>
      <c r="BA61" s="182"/>
      <c r="BB61" s="195"/>
      <c r="BD61" s="195"/>
      <c r="BE61" s="197"/>
      <c r="BF61" s="197"/>
      <c r="BG61" s="197"/>
      <c r="BH61" s="197"/>
      <c r="BI61" s="197"/>
      <c r="BJ61" s="203"/>
      <c r="BK61" s="199"/>
      <c r="BL61" s="199"/>
      <c r="BM61" s="199"/>
      <c r="BN61" s="199"/>
      <c r="BO61" s="199"/>
      <c r="BP61" s="182"/>
      <c r="BQ61" s="182"/>
      <c r="BR61" s="182"/>
      <c r="BS61" s="182"/>
      <c r="BT61" s="195"/>
      <c r="BV61" s="195"/>
      <c r="BW61" s="182"/>
      <c r="BX61" s="182"/>
      <c r="BY61" s="182"/>
      <c r="BZ61" s="202"/>
      <c r="CA61" s="202"/>
      <c r="CB61" s="202"/>
      <c r="CC61" s="202"/>
      <c r="CD61" s="202"/>
      <c r="CE61" s="202"/>
      <c r="CF61" s="202"/>
      <c r="CG61" s="202"/>
      <c r="CH61" s="202"/>
      <c r="CI61" s="204" t="s">
        <v>902</v>
      </c>
      <c r="CJ61" s="206">
        <f>'2) Final Data'!D88</f>
        <v>0.82499999999999996</v>
      </c>
      <c r="CK61" s="206">
        <f t="shared" si="3"/>
        <v>7.5000000000000039E-2</v>
      </c>
      <c r="CL61" s="206">
        <v>0</v>
      </c>
      <c r="CM61" s="202"/>
      <c r="CN61" s="202"/>
      <c r="CO61" s="182"/>
    </row>
    <row r="62" spans="2:93" ht="14.25" customHeight="1">
      <c r="B62" s="195"/>
      <c r="C62" s="182"/>
      <c r="D62" s="182"/>
      <c r="E62" s="182"/>
      <c r="F62" s="182"/>
      <c r="G62" s="182"/>
      <c r="H62" s="182"/>
      <c r="I62" s="182"/>
      <c r="J62" s="182"/>
      <c r="K62" s="182"/>
      <c r="L62" s="182"/>
      <c r="M62" s="182"/>
      <c r="N62" s="182"/>
      <c r="O62" s="182"/>
      <c r="P62" s="182"/>
      <c r="Q62" s="182"/>
      <c r="R62" s="182"/>
      <c r="T62" s="182"/>
      <c r="U62" s="182"/>
      <c r="V62" s="182"/>
      <c r="W62" s="182"/>
      <c r="X62" s="182"/>
      <c r="Y62" s="182"/>
      <c r="Z62" s="182"/>
      <c r="AA62" s="182"/>
      <c r="AB62" s="182"/>
      <c r="AC62" s="182"/>
      <c r="AD62" s="182"/>
      <c r="AE62" s="182"/>
      <c r="AF62" s="182"/>
      <c r="AG62" s="182"/>
      <c r="AH62" s="182"/>
      <c r="AI62" s="182"/>
      <c r="AJ62" s="182"/>
      <c r="AL62" s="182"/>
      <c r="AM62" s="182"/>
      <c r="AN62" s="182"/>
      <c r="AO62" s="182"/>
      <c r="AP62" s="182"/>
      <c r="AQ62" s="182"/>
      <c r="AR62" s="182"/>
      <c r="AS62" s="182"/>
      <c r="AT62" s="182"/>
      <c r="AU62" s="182"/>
      <c r="AV62" s="182"/>
      <c r="AW62" s="182"/>
      <c r="AX62" s="182"/>
      <c r="AY62" s="182"/>
      <c r="AZ62" s="182"/>
      <c r="BA62" s="182"/>
      <c r="BB62" s="195"/>
      <c r="BD62" s="195"/>
      <c r="BE62" s="182"/>
      <c r="BF62" s="182"/>
      <c r="BG62" s="182"/>
      <c r="BH62" s="182"/>
      <c r="BI62" s="182"/>
      <c r="BJ62" s="182"/>
      <c r="BK62" s="182"/>
      <c r="BL62" s="182"/>
      <c r="BM62" s="182"/>
      <c r="BN62" s="182"/>
      <c r="BO62" s="182"/>
      <c r="BP62" s="182"/>
      <c r="BQ62" s="182"/>
      <c r="BR62" s="182"/>
      <c r="BS62" s="182"/>
      <c r="BT62" s="195"/>
      <c r="BV62" s="195"/>
      <c r="BW62" s="182"/>
      <c r="BX62" s="182"/>
      <c r="BY62" s="182"/>
      <c r="BZ62" s="202"/>
      <c r="CA62" s="202"/>
      <c r="CB62" s="202"/>
      <c r="CC62" s="202"/>
      <c r="CD62" s="202"/>
      <c r="CE62" s="202"/>
      <c r="CF62" s="202"/>
      <c r="CG62" s="202"/>
      <c r="CH62" s="202"/>
      <c r="CI62" s="204" t="s">
        <v>903</v>
      </c>
      <c r="CJ62" s="206">
        <f>'2) Final Data'!D89</f>
        <v>0.92500000000000004</v>
      </c>
      <c r="CK62" s="206">
        <f t="shared" si="3"/>
        <v>-2.500000000000005E-2</v>
      </c>
      <c r="CL62" s="206">
        <v>0</v>
      </c>
      <c r="CM62" s="202"/>
      <c r="CN62" s="202"/>
      <c r="CO62" s="182"/>
    </row>
    <row r="63" spans="2:93" ht="14.25" customHeight="1">
      <c r="B63" s="195"/>
      <c r="C63" s="182"/>
      <c r="D63" s="182"/>
      <c r="E63" s="182"/>
      <c r="F63" s="182"/>
      <c r="G63" s="182"/>
      <c r="H63" s="182"/>
      <c r="I63" s="182"/>
      <c r="J63" s="182"/>
      <c r="K63" s="182"/>
      <c r="L63" s="182"/>
      <c r="M63" s="182"/>
      <c r="N63" s="182"/>
      <c r="O63" s="182"/>
      <c r="P63" s="182"/>
      <c r="Q63" s="182"/>
      <c r="R63" s="182"/>
      <c r="T63" s="182"/>
      <c r="U63" s="182"/>
      <c r="V63" s="182"/>
      <c r="W63" s="182"/>
      <c r="X63" s="182"/>
      <c r="Y63" s="182"/>
      <c r="Z63" s="182"/>
      <c r="AA63" s="182"/>
      <c r="AB63" s="182"/>
      <c r="AC63" s="182"/>
      <c r="AD63" s="182"/>
      <c r="AE63" s="182"/>
      <c r="AF63" s="182"/>
      <c r="AG63" s="182"/>
      <c r="AH63" s="182"/>
      <c r="AI63" s="182"/>
      <c r="AJ63" s="182"/>
      <c r="AL63" s="182"/>
      <c r="AM63" s="182"/>
      <c r="AN63" s="182"/>
      <c r="AO63" s="182"/>
      <c r="AP63" s="182"/>
      <c r="AQ63" s="182"/>
      <c r="AR63" s="182"/>
      <c r="AS63" s="182"/>
      <c r="AT63" s="182"/>
      <c r="AU63" s="182"/>
      <c r="AV63" s="182"/>
      <c r="AW63" s="182"/>
      <c r="AX63" s="182"/>
      <c r="AY63" s="182"/>
      <c r="AZ63" s="182"/>
      <c r="BA63" s="182"/>
      <c r="BB63" s="195"/>
      <c r="BD63" s="195"/>
      <c r="BE63" s="182"/>
      <c r="BF63" s="182"/>
      <c r="BG63" s="182"/>
      <c r="BH63" s="182"/>
      <c r="BI63" s="182"/>
      <c r="BJ63" s="182"/>
      <c r="BK63" s="182"/>
      <c r="BL63" s="182"/>
      <c r="BM63" s="182"/>
      <c r="BN63" s="182"/>
      <c r="BO63" s="182"/>
      <c r="BP63" s="182"/>
      <c r="BQ63" s="182"/>
      <c r="BR63" s="182"/>
      <c r="BS63" s="182"/>
      <c r="BT63" s="195"/>
      <c r="BV63" s="195"/>
      <c r="BW63" s="182"/>
      <c r="BX63" s="182"/>
      <c r="BY63" s="182"/>
      <c r="BZ63" s="202"/>
      <c r="CA63" s="202"/>
      <c r="CB63" s="202"/>
      <c r="CC63" s="202"/>
      <c r="CD63" s="202"/>
      <c r="CE63" s="202"/>
      <c r="CF63" s="202"/>
      <c r="CG63" s="202"/>
      <c r="CH63" s="202"/>
      <c r="CI63" s="204" t="s">
        <v>904</v>
      </c>
      <c r="CJ63" s="206">
        <f>'2) Final Data'!D90</f>
        <v>0.8</v>
      </c>
      <c r="CK63" s="206">
        <f t="shared" si="3"/>
        <v>9.999999999999995E-2</v>
      </c>
      <c r="CL63" s="206">
        <v>0</v>
      </c>
      <c r="CM63" s="202"/>
      <c r="CN63" s="202"/>
      <c r="CO63" s="182"/>
    </row>
    <row r="64" spans="2:93" ht="14.25" customHeight="1">
      <c r="B64" s="195"/>
      <c r="C64" s="182"/>
      <c r="D64" s="182"/>
      <c r="E64" s="182"/>
      <c r="F64" s="182"/>
      <c r="G64" s="182"/>
      <c r="H64" s="182"/>
      <c r="I64" s="182"/>
      <c r="J64" s="182"/>
      <c r="K64" s="182"/>
      <c r="L64" s="182"/>
      <c r="M64" s="182"/>
      <c r="N64" s="182"/>
      <c r="O64" s="182"/>
      <c r="P64" s="182"/>
      <c r="Q64" s="182"/>
      <c r="R64" s="182"/>
      <c r="T64" s="182"/>
      <c r="U64" s="182"/>
      <c r="V64" s="182"/>
      <c r="W64" s="182"/>
      <c r="X64" s="182"/>
      <c r="Y64" s="182"/>
      <c r="Z64" s="182"/>
      <c r="AA64" s="182"/>
      <c r="AB64" s="182"/>
      <c r="AC64" s="182"/>
      <c r="AD64" s="182"/>
      <c r="AE64" s="182"/>
      <c r="AF64" s="182"/>
      <c r="AG64" s="182"/>
      <c r="AH64" s="182"/>
      <c r="AI64" s="182"/>
      <c r="AJ64" s="182"/>
      <c r="AL64" s="182"/>
      <c r="AM64" s="182"/>
      <c r="AN64" s="182"/>
      <c r="AO64" s="182"/>
      <c r="AP64" s="182"/>
      <c r="AQ64" s="182"/>
      <c r="AR64" s="182"/>
      <c r="AS64" s="182"/>
      <c r="AT64" s="182"/>
      <c r="AU64" s="182"/>
      <c r="AV64" s="182"/>
      <c r="AW64" s="182"/>
      <c r="AX64" s="182"/>
      <c r="AY64" s="182"/>
      <c r="AZ64" s="182"/>
      <c r="BA64" s="182"/>
      <c r="BB64" s="195"/>
      <c r="BD64" s="195"/>
      <c r="BE64" s="182"/>
      <c r="BF64" s="182"/>
      <c r="BG64" s="182"/>
      <c r="BH64" s="182"/>
      <c r="BI64" s="182"/>
      <c r="BJ64" s="182"/>
      <c r="BK64" s="182"/>
      <c r="BL64" s="182"/>
      <c r="BM64" s="182"/>
      <c r="BN64" s="182"/>
      <c r="BO64" s="182"/>
      <c r="BP64" s="182"/>
      <c r="BQ64" s="182"/>
      <c r="BR64" s="182"/>
      <c r="BS64" s="182"/>
      <c r="BT64" s="195"/>
      <c r="BV64" s="195"/>
      <c r="BW64" s="182"/>
      <c r="BX64" s="182"/>
      <c r="BY64" s="182"/>
      <c r="BZ64" s="202"/>
      <c r="CA64" s="202"/>
      <c r="CB64" s="202"/>
      <c r="CC64" s="202"/>
      <c r="CD64" s="202"/>
      <c r="CE64" s="202"/>
      <c r="CF64" s="202"/>
      <c r="CG64" s="202"/>
      <c r="CH64" s="202"/>
      <c r="CI64" s="204" t="s">
        <v>905</v>
      </c>
      <c r="CJ64" s="206">
        <f>'2) Final Data'!D91</f>
        <v>0.97499999999999998</v>
      </c>
      <c r="CK64" s="206">
        <f t="shared" si="3"/>
        <v>-7.4999999999999983E-2</v>
      </c>
      <c r="CL64" s="206">
        <v>0</v>
      </c>
      <c r="CM64" s="202"/>
      <c r="CN64" s="202"/>
      <c r="CO64" s="182"/>
    </row>
    <row r="65" spans="2:93" ht="14.25" customHeight="1">
      <c r="B65" s="195"/>
      <c r="C65" s="182"/>
      <c r="D65" s="182"/>
      <c r="E65" s="182"/>
      <c r="F65" s="182"/>
      <c r="G65" s="182"/>
      <c r="H65" s="182"/>
      <c r="I65" s="182"/>
      <c r="J65" s="182"/>
      <c r="K65" s="182"/>
      <c r="L65" s="182"/>
      <c r="M65" s="182"/>
      <c r="N65" s="182"/>
      <c r="O65" s="182"/>
      <c r="P65" s="182"/>
      <c r="Q65" s="182"/>
      <c r="R65" s="182"/>
      <c r="T65" s="182"/>
      <c r="U65" s="182"/>
      <c r="V65" s="182"/>
      <c r="W65" s="182"/>
      <c r="X65" s="182"/>
      <c r="Y65" s="182"/>
      <c r="Z65" s="182"/>
      <c r="AA65" s="182"/>
      <c r="AB65" s="182"/>
      <c r="AC65" s="182"/>
      <c r="AD65" s="182"/>
      <c r="AE65" s="182"/>
      <c r="AF65" s="182"/>
      <c r="AG65" s="182"/>
      <c r="AH65" s="182"/>
      <c r="AI65" s="182"/>
      <c r="AJ65" s="182"/>
      <c r="AL65" s="182"/>
      <c r="AM65" s="182"/>
      <c r="AN65" s="182"/>
      <c r="AO65" s="182"/>
      <c r="AP65" s="182"/>
      <c r="AQ65" s="182"/>
      <c r="AR65" s="182"/>
      <c r="AS65" s="182"/>
      <c r="AT65" s="182"/>
      <c r="AU65" s="182"/>
      <c r="AV65" s="182"/>
      <c r="AW65" s="182"/>
      <c r="AX65" s="182"/>
      <c r="AY65" s="182"/>
      <c r="AZ65" s="182"/>
      <c r="BA65" s="182"/>
      <c r="BB65" s="195"/>
      <c r="BD65" s="195"/>
      <c r="BE65" s="182"/>
      <c r="BF65" s="182"/>
      <c r="BG65" s="182"/>
      <c r="BH65" s="182"/>
      <c r="BI65" s="182"/>
      <c r="BJ65" s="182"/>
      <c r="BK65" s="182"/>
      <c r="BL65" s="182"/>
      <c r="BM65" s="182"/>
      <c r="BN65" s="182"/>
      <c r="BO65" s="182"/>
      <c r="BP65" s="182"/>
      <c r="BQ65" s="182"/>
      <c r="BR65" s="182"/>
      <c r="BS65" s="182"/>
      <c r="BT65" s="195"/>
      <c r="BV65" s="195"/>
      <c r="BW65" s="182"/>
      <c r="BX65" s="182"/>
      <c r="BY65" s="182"/>
      <c r="BZ65" s="202"/>
      <c r="CA65" s="202"/>
      <c r="CB65" s="202"/>
      <c r="CC65" s="202"/>
      <c r="CD65" s="202"/>
      <c r="CE65" s="202"/>
      <c r="CF65" s="202"/>
      <c r="CG65" s="202"/>
      <c r="CH65" s="202"/>
      <c r="CI65" s="204" t="s">
        <v>906</v>
      </c>
      <c r="CJ65" s="206">
        <f>'2) Final Data'!D92</f>
        <v>0.57499999999999996</v>
      </c>
      <c r="CK65" s="206">
        <f t="shared" si="3"/>
        <v>0.32500000000000007</v>
      </c>
      <c r="CL65" s="206">
        <v>0</v>
      </c>
      <c r="CM65" s="202"/>
      <c r="CN65" s="202"/>
      <c r="CO65" s="182"/>
    </row>
    <row r="66" spans="2:93" ht="14.25" customHeight="1">
      <c r="B66" s="195"/>
      <c r="C66" s="182"/>
      <c r="D66" s="182"/>
      <c r="E66" s="182"/>
      <c r="F66" s="182"/>
      <c r="G66" s="182"/>
      <c r="H66" s="182"/>
      <c r="I66" s="182"/>
      <c r="J66" s="182"/>
      <c r="K66" s="182"/>
      <c r="L66" s="182"/>
      <c r="M66" s="182"/>
      <c r="N66" s="182"/>
      <c r="O66" s="182"/>
      <c r="P66" s="182"/>
      <c r="Q66" s="182"/>
      <c r="R66" s="182"/>
      <c r="T66" s="182"/>
      <c r="U66" s="182"/>
      <c r="V66" s="182"/>
      <c r="W66" s="182"/>
      <c r="X66" s="182"/>
      <c r="Y66" s="182"/>
      <c r="Z66" s="182"/>
      <c r="AA66" s="182"/>
      <c r="AB66" s="182"/>
      <c r="AC66" s="182"/>
      <c r="AD66" s="182"/>
      <c r="AE66" s="182"/>
      <c r="AF66" s="182"/>
      <c r="AG66" s="182"/>
      <c r="AH66" s="182"/>
      <c r="AI66" s="182"/>
      <c r="AJ66" s="182"/>
      <c r="AL66" s="195"/>
      <c r="AM66" s="195"/>
      <c r="AN66" s="195"/>
      <c r="AO66" s="195"/>
      <c r="AP66" s="195"/>
      <c r="AQ66" s="195"/>
      <c r="AR66" s="195"/>
      <c r="AS66" s="195"/>
      <c r="AT66" s="195"/>
      <c r="AU66" s="195"/>
      <c r="AV66" s="195"/>
      <c r="AW66" s="195"/>
      <c r="AX66" s="195"/>
      <c r="AY66" s="195"/>
      <c r="AZ66" s="195"/>
      <c r="BA66" s="195"/>
      <c r="BB66" s="195"/>
      <c r="BD66" s="195"/>
      <c r="BE66" s="182"/>
      <c r="BF66" s="182"/>
      <c r="BG66" s="182"/>
      <c r="BH66" s="182"/>
      <c r="BI66" s="182"/>
      <c r="BJ66" s="182"/>
      <c r="BK66" s="182"/>
      <c r="BL66" s="182"/>
      <c r="BM66" s="182"/>
      <c r="BN66" s="182"/>
      <c r="BO66" s="182"/>
      <c r="BP66" s="182"/>
      <c r="BQ66" s="182"/>
      <c r="BR66" s="182"/>
      <c r="BS66" s="182"/>
      <c r="BT66" s="195"/>
      <c r="BV66" s="195"/>
      <c r="BW66" s="182"/>
      <c r="BX66" s="182"/>
      <c r="BY66" s="182"/>
      <c r="BZ66" s="202"/>
      <c r="CA66" s="202"/>
      <c r="CB66" s="202"/>
      <c r="CC66" s="202"/>
      <c r="CD66" s="202"/>
      <c r="CE66" s="202"/>
      <c r="CF66" s="202"/>
      <c r="CG66" s="202"/>
      <c r="CH66" s="202"/>
      <c r="CI66" s="204" t="s">
        <v>907</v>
      </c>
      <c r="CJ66" s="206">
        <f>'2) Final Data'!D93</f>
        <v>0.97499999999999998</v>
      </c>
      <c r="CK66" s="206">
        <f t="shared" si="3"/>
        <v>-7.4999999999999983E-2</v>
      </c>
      <c r="CL66" s="206">
        <v>0</v>
      </c>
      <c r="CM66" s="202"/>
      <c r="CN66" s="202"/>
      <c r="CO66" s="182"/>
    </row>
    <row r="67" spans="2:93" ht="14.25" customHeight="1">
      <c r="B67" s="195"/>
      <c r="C67" s="182"/>
      <c r="D67" s="182"/>
      <c r="E67" s="182"/>
      <c r="F67" s="182"/>
      <c r="G67" s="182"/>
      <c r="H67" s="182"/>
      <c r="I67" s="182"/>
      <c r="J67" s="182"/>
      <c r="K67" s="182"/>
      <c r="L67" s="182"/>
      <c r="M67" s="182"/>
      <c r="N67" s="182"/>
      <c r="O67" s="182"/>
      <c r="P67" s="182"/>
      <c r="Q67" s="182"/>
      <c r="R67" s="182"/>
      <c r="T67" s="182"/>
      <c r="U67" s="182"/>
      <c r="V67" s="182"/>
      <c r="W67" s="182"/>
      <c r="X67" s="182"/>
      <c r="Y67" s="182"/>
      <c r="Z67" s="182"/>
      <c r="AA67" s="182"/>
      <c r="AB67" s="182"/>
      <c r="AC67" s="182"/>
      <c r="AD67" s="182"/>
      <c r="AE67" s="182"/>
      <c r="AF67" s="182"/>
      <c r="AG67" s="182"/>
      <c r="AH67" s="182"/>
      <c r="AI67" s="182"/>
      <c r="AJ67" s="182"/>
      <c r="AL67" s="195"/>
      <c r="AM67" s="195"/>
      <c r="AN67" s="195"/>
      <c r="AO67" s="195"/>
      <c r="AP67" s="195"/>
      <c r="AQ67" s="195"/>
      <c r="AR67" s="195"/>
      <c r="AS67" s="195"/>
      <c r="AT67" s="195"/>
      <c r="AU67" s="195"/>
      <c r="AV67" s="195"/>
      <c r="AW67" s="195"/>
      <c r="AX67" s="195"/>
      <c r="AY67" s="195"/>
      <c r="AZ67" s="195"/>
      <c r="BA67" s="195"/>
      <c r="BB67" s="195"/>
      <c r="BD67" s="195"/>
      <c r="BE67" s="182"/>
      <c r="BF67" s="182"/>
      <c r="BG67" s="182"/>
      <c r="BH67" s="182"/>
      <c r="BI67" s="182"/>
      <c r="BJ67" s="182"/>
      <c r="BK67" s="182"/>
      <c r="BL67" s="182"/>
      <c r="BM67" s="182"/>
      <c r="BN67" s="182"/>
      <c r="BO67" s="182"/>
      <c r="BP67" s="182"/>
      <c r="BQ67" s="182"/>
      <c r="BR67" s="182"/>
      <c r="BS67" s="182"/>
      <c r="BT67" s="195"/>
      <c r="BV67" s="195"/>
      <c r="BW67" s="182"/>
      <c r="BX67" s="182"/>
      <c r="BY67" s="182"/>
      <c r="BZ67" s="202"/>
      <c r="CA67" s="202"/>
      <c r="CB67" s="202"/>
      <c r="CC67" s="202"/>
      <c r="CD67" s="202"/>
      <c r="CE67" s="202"/>
      <c r="CF67" s="202"/>
      <c r="CG67" s="202"/>
      <c r="CH67" s="202"/>
      <c r="CI67" s="204" t="s">
        <v>908</v>
      </c>
      <c r="CJ67" s="206">
        <f>'2) Final Data'!D94</f>
        <v>0.82499999999999996</v>
      </c>
      <c r="CK67" s="206">
        <f t="shared" si="3"/>
        <v>7.5000000000000039E-2</v>
      </c>
      <c r="CL67" s="206">
        <v>0</v>
      </c>
      <c r="CM67" s="202"/>
      <c r="CN67" s="202"/>
      <c r="CO67" s="182"/>
    </row>
    <row r="68" spans="2:93" ht="14.25" customHeight="1">
      <c r="B68" s="195"/>
      <c r="C68" s="182"/>
      <c r="D68" s="182"/>
      <c r="E68" s="182"/>
      <c r="F68" s="182"/>
      <c r="G68" s="182"/>
      <c r="H68" s="182"/>
      <c r="I68" s="182"/>
      <c r="J68" s="182"/>
      <c r="K68" s="182"/>
      <c r="L68" s="182"/>
      <c r="M68" s="182"/>
      <c r="N68" s="182"/>
      <c r="O68" s="182"/>
      <c r="P68" s="182"/>
      <c r="Q68" s="182"/>
      <c r="R68" s="182"/>
      <c r="T68" s="182"/>
      <c r="U68" s="182"/>
      <c r="V68" s="182"/>
      <c r="W68" s="182"/>
      <c r="X68" s="182"/>
      <c r="Y68" s="182"/>
      <c r="Z68" s="182"/>
      <c r="AA68" s="182"/>
      <c r="AB68" s="182"/>
      <c r="AC68" s="182"/>
      <c r="AD68" s="182"/>
      <c r="AE68" s="182"/>
      <c r="AF68" s="182"/>
      <c r="AG68" s="182"/>
      <c r="AH68" s="182"/>
      <c r="AI68" s="182"/>
      <c r="AJ68" s="182"/>
      <c r="AL68" s="195"/>
      <c r="AM68" s="195"/>
      <c r="AN68" s="195"/>
      <c r="AO68" s="195"/>
      <c r="AP68" s="195"/>
      <c r="AQ68" s="195"/>
      <c r="AR68" s="195"/>
      <c r="AS68" s="195"/>
      <c r="AT68" s="195"/>
      <c r="AU68" s="195"/>
      <c r="AV68" s="195"/>
      <c r="AW68" s="195"/>
      <c r="AX68" s="195"/>
      <c r="AY68" s="195"/>
      <c r="AZ68" s="195"/>
      <c r="BA68" s="195"/>
      <c r="BB68" s="195"/>
      <c r="BD68" s="195"/>
      <c r="BE68" s="182"/>
      <c r="BF68" s="182"/>
      <c r="BG68" s="182"/>
      <c r="BH68" s="182"/>
      <c r="BI68" s="182"/>
      <c r="BJ68" s="182"/>
      <c r="BK68" s="182"/>
      <c r="BL68" s="182"/>
      <c r="BM68" s="182"/>
      <c r="BN68" s="182"/>
      <c r="BO68" s="182"/>
      <c r="BP68" s="182"/>
      <c r="BQ68" s="182"/>
      <c r="BR68" s="182"/>
      <c r="BS68" s="182"/>
      <c r="BT68" s="195"/>
      <c r="BV68" s="195"/>
      <c r="BW68" s="182"/>
      <c r="BX68" s="182"/>
      <c r="BY68" s="182"/>
      <c r="BZ68" s="202"/>
      <c r="CA68" s="202"/>
      <c r="CB68" s="202"/>
      <c r="CC68" s="202"/>
      <c r="CD68" s="202"/>
      <c r="CE68" s="202"/>
      <c r="CF68" s="202"/>
      <c r="CG68" s="202"/>
      <c r="CH68" s="202"/>
      <c r="CI68" s="202"/>
      <c r="CJ68" s="202"/>
      <c r="CK68" s="202"/>
      <c r="CL68" s="202"/>
      <c r="CM68" s="202"/>
      <c r="CN68" s="202"/>
      <c r="CO68" s="182"/>
    </row>
    <row r="69" spans="2:93" ht="14.25" customHeight="1">
      <c r="B69" s="195"/>
      <c r="C69" s="182"/>
      <c r="D69" s="182"/>
      <c r="E69" s="182"/>
      <c r="F69" s="182"/>
      <c r="G69" s="182"/>
      <c r="H69" s="182"/>
      <c r="I69" s="182"/>
      <c r="J69" s="182"/>
      <c r="K69" s="182"/>
      <c r="L69" s="182"/>
      <c r="M69" s="182"/>
      <c r="N69" s="182"/>
      <c r="O69" s="182"/>
      <c r="P69" s="182"/>
      <c r="Q69" s="182"/>
      <c r="R69" s="182"/>
      <c r="T69" s="182"/>
      <c r="U69" s="182"/>
      <c r="V69" s="182"/>
      <c r="W69" s="182"/>
      <c r="X69" s="182"/>
      <c r="Y69" s="182"/>
      <c r="Z69" s="182"/>
      <c r="AA69" s="182"/>
      <c r="AB69" s="182"/>
      <c r="AC69" s="182"/>
      <c r="AD69" s="182"/>
      <c r="AE69" s="182"/>
      <c r="AF69" s="182"/>
      <c r="AG69" s="182"/>
      <c r="AH69" s="182"/>
      <c r="AI69" s="182"/>
      <c r="AJ69" s="182"/>
      <c r="AL69" s="195"/>
      <c r="AM69" s="195"/>
      <c r="AN69" s="195"/>
      <c r="AO69" s="195"/>
      <c r="AP69" s="195"/>
      <c r="AQ69" s="195"/>
      <c r="AR69" s="195"/>
      <c r="AS69" s="195"/>
      <c r="AT69" s="195"/>
      <c r="AU69" s="195"/>
      <c r="AV69" s="195"/>
      <c r="AW69" s="195"/>
      <c r="AX69" s="195"/>
      <c r="AY69" s="195"/>
      <c r="AZ69" s="195"/>
      <c r="BA69" s="195"/>
      <c r="BB69" s="195"/>
      <c r="BD69" s="195"/>
      <c r="BE69" s="195"/>
      <c r="BF69" s="195"/>
      <c r="BG69" s="195"/>
      <c r="BH69" s="195"/>
      <c r="BI69" s="195"/>
      <c r="BJ69" s="195"/>
      <c r="BK69" s="195"/>
      <c r="BL69" s="195"/>
      <c r="BM69" s="195"/>
      <c r="BN69" s="195"/>
      <c r="BO69" s="195"/>
      <c r="BP69" s="195"/>
      <c r="BQ69" s="195"/>
      <c r="BR69" s="195"/>
      <c r="BS69" s="195"/>
      <c r="BT69" s="195"/>
      <c r="BV69" s="195"/>
      <c r="BW69" s="195"/>
      <c r="BX69" s="195"/>
      <c r="BY69" s="195"/>
      <c r="BZ69" s="208"/>
      <c r="CA69" s="208"/>
      <c r="CB69" s="208"/>
      <c r="CC69" s="208"/>
      <c r="CD69" s="208"/>
      <c r="CE69" s="208"/>
      <c r="CF69" s="208"/>
      <c r="CG69" s="208"/>
      <c r="CH69" s="208"/>
      <c r="CI69" s="208"/>
      <c r="CJ69" s="208"/>
      <c r="CK69" s="208"/>
      <c r="CL69" s="208"/>
      <c r="CM69" s="208"/>
      <c r="CN69" s="208"/>
      <c r="CO69" s="195"/>
    </row>
    <row r="70" spans="2:93" ht="14.25" customHeight="1"/>
    <row r="71" spans="2:93" ht="14.25" customHeight="1"/>
    <row r="72" spans="2:93" ht="14.25" customHeight="1"/>
    <row r="73" spans="2:93" ht="14.25" customHeight="1"/>
    <row r="74" spans="2:93" ht="14.25" customHeight="1"/>
    <row r="75" spans="2:93" ht="14.25" customHeight="1"/>
    <row r="76" spans="2:93" ht="14.25" customHeight="1"/>
    <row r="77" spans="2:93" ht="14.25" customHeight="1"/>
    <row r="78" spans="2:93" ht="14.25" customHeight="1"/>
    <row r="79" spans="2:93" ht="14.25" customHeight="1"/>
    <row r="80" spans="2:93"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4">
    <mergeCell ref="AA20:AI34"/>
    <mergeCell ref="AM21:AN23"/>
    <mergeCell ref="AM31:AN32"/>
    <mergeCell ref="AO31:AO32"/>
    <mergeCell ref="BW33:BW34"/>
    <mergeCell ref="BX33:CC34"/>
    <mergeCell ref="AM14:AN16"/>
    <mergeCell ref="AO14:AP16"/>
    <mergeCell ref="AQ15:AQ17"/>
    <mergeCell ref="BE13:BH14"/>
    <mergeCell ref="BJ13:BM14"/>
    <mergeCell ref="BO13:BR14"/>
    <mergeCell ref="U14:V16"/>
    <mergeCell ref="W14:X16"/>
    <mergeCell ref="B3:R6"/>
    <mergeCell ref="T3:AJ6"/>
    <mergeCell ref="AL3:BB6"/>
    <mergeCell ref="BV3:CO6"/>
    <mergeCell ref="B7:R10"/>
    <mergeCell ref="T7:AJ10"/>
    <mergeCell ref="AL7:BB10"/>
    <mergeCell ref="BV7:CO10"/>
    <mergeCell ref="BD3:BT6"/>
    <mergeCell ref="BD7:BT10"/>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ee0741e979ba5e727f9fe4da386a499b">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e3eb2a34f04021ce232d80d4b4dcf6c2"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Props1.xml><?xml version="1.0" encoding="utf-8"?>
<ds:datastoreItem xmlns:ds="http://schemas.openxmlformats.org/officeDocument/2006/customXml" ds:itemID="{5BE8F89E-EE47-428A-A270-331EC53EA7DB}"/>
</file>

<file path=customXml/itemProps2.xml><?xml version="1.0" encoding="utf-8"?>
<ds:datastoreItem xmlns:ds="http://schemas.openxmlformats.org/officeDocument/2006/customXml" ds:itemID="{79FBA93B-92D5-4720-A4E8-8DA47DC9852C}"/>
</file>

<file path=customXml/itemProps3.xml><?xml version="1.0" encoding="utf-8"?>
<ds:datastoreItem xmlns:ds="http://schemas.openxmlformats.org/officeDocument/2006/customXml" ds:itemID="{0526A71F-01F6-42CE-B5C7-607477DD2B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Roden</dc:creator>
  <cp:keywords/>
  <dc:description/>
  <cp:lastModifiedBy>Dan Nastari Ellis</cp:lastModifiedBy>
  <cp:revision/>
  <dcterms:created xsi:type="dcterms:W3CDTF">2024-04-11T08:02:05Z</dcterms:created>
  <dcterms:modified xsi:type="dcterms:W3CDTF">2024-08-28T20:03:40Z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